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00R7参議院\400人材派遣\01契約発注\01公告関係\HP掲載用\"/>
    </mc:Choice>
  </mc:AlternateContent>
  <xr:revisionPtr revIDLastSave="0" documentId="13_ncr:1_{8114EA5B-9A6D-447C-B134-EFCB345DD002}" xr6:coauthVersionLast="47" xr6:coauthVersionMax="47" xr10:uidLastSave="{00000000-0000-0000-0000-000000000000}"/>
  <bookViews>
    <workbookView xWindow="-120" yWindow="-120" windowWidth="20730" windowHeight="11040" tabRatio="731" xr2:uid="{00000000-000D-0000-FFFF-FFFF00000000}"/>
  </bookViews>
  <sheets>
    <sheet name="配置人員" sheetId="24" r:id="rId1"/>
    <sheet name="【報告】期日前①本庁" sheetId="21" r:id="rId2"/>
    <sheet name="【報告】開票所" sheetId="23" r:id="rId3"/>
    <sheet name="4.21変更点" sheetId="19" r:id="rId4"/>
  </sheets>
  <definedNames>
    <definedName name="_xlnm.Print_Area" localSheetId="1">【報告】期日前①本庁!$B$1:$AI$41</definedName>
    <definedName name="_xlnm.Print_Area" localSheetId="3">'4.21変更点'!$A$1:$AR$59</definedName>
    <definedName name="_xlnm.Print_Area" localSheetId="0">配置人員!$A$1:$AR$59</definedName>
    <definedName name="_xlnm.Print_Titles" localSheetId="2">【報告】開票所!#REF!</definedName>
    <definedName name="選挙期日" localSheetId="2">#REF!</definedName>
    <definedName name="選挙期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6" i="24" l="1"/>
  <c r="J55" i="24"/>
  <c r="AN56" i="24" s="1"/>
  <c r="AQ56" i="24" s="1"/>
  <c r="AN50" i="24"/>
  <c r="AQ50" i="24" s="1"/>
  <c r="AK50" i="24"/>
  <c r="L49" i="24"/>
  <c r="G41" i="24"/>
  <c r="F41" i="24" s="1"/>
  <c r="D41" i="24"/>
  <c r="C41" i="24" s="1"/>
  <c r="G40" i="24"/>
  <c r="F40" i="24" s="1"/>
  <c r="C36" i="24"/>
  <c r="F36" i="24" s="1"/>
  <c r="I36" i="24" s="1"/>
  <c r="L36" i="24" s="1"/>
  <c r="O36" i="24" s="1"/>
  <c r="R36" i="24" s="1"/>
  <c r="U36" i="24" s="1"/>
  <c r="C35" i="24"/>
  <c r="F35" i="24" s="1"/>
  <c r="I35" i="24" s="1"/>
  <c r="L35" i="24" s="1"/>
  <c r="O35" i="24" s="1"/>
  <c r="R35" i="24" s="1"/>
  <c r="U35" i="24" s="1"/>
  <c r="F34" i="24"/>
  <c r="I34" i="24" s="1"/>
  <c r="M31" i="24"/>
  <c r="G31" i="24"/>
  <c r="M30" i="24"/>
  <c r="G30" i="24"/>
  <c r="M29" i="24"/>
  <c r="G29" i="24"/>
  <c r="M28" i="24"/>
  <c r="G28" i="24"/>
  <c r="M27" i="24"/>
  <c r="G27" i="24"/>
  <c r="AP11" i="24" s="1"/>
  <c r="M26" i="24"/>
  <c r="G26" i="24"/>
  <c r="M25" i="24"/>
  <c r="G25" i="24"/>
  <c r="AQ18" i="24"/>
  <c r="BY15" i="24"/>
  <c r="BX15" i="24"/>
  <c r="BW15" i="24"/>
  <c r="BV15" i="24"/>
  <c r="BU15" i="24"/>
  <c r="BT15" i="24"/>
  <c r="BS15" i="24"/>
  <c r="BR15" i="24"/>
  <c r="BQ15" i="24"/>
  <c r="BP15" i="24"/>
  <c r="BO15" i="24"/>
  <c r="BN15" i="24"/>
  <c r="BM15" i="24"/>
  <c r="BL15" i="24"/>
  <c r="BK15" i="24"/>
  <c r="BJ15" i="24"/>
  <c r="BI15" i="24"/>
  <c r="BH15" i="24"/>
  <c r="BG15" i="24"/>
  <c r="BF15" i="24"/>
  <c r="BE15" i="24"/>
  <c r="BD15" i="24"/>
  <c r="BC15" i="24"/>
  <c r="BB15" i="24"/>
  <c r="BA15" i="24"/>
  <c r="AZ15" i="24"/>
  <c r="AY15" i="24"/>
  <c r="AX15" i="24"/>
  <c r="AW15" i="24"/>
  <c r="AV15" i="24"/>
  <c r="AU15" i="24"/>
  <c r="AT15" i="24"/>
  <c r="AP15" i="24"/>
  <c r="AQ15" i="24" s="1"/>
  <c r="AO15" i="24"/>
  <c r="BY14" i="24"/>
  <c r="BX14" i="24"/>
  <c r="BW14" i="24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Q14" i="24"/>
  <c r="AP14" i="24"/>
  <c r="AO14" i="24"/>
  <c r="BY13" i="24"/>
  <c r="BX13" i="24"/>
  <c r="BW13" i="24"/>
  <c r="BV13" i="24"/>
  <c r="BU13" i="24"/>
  <c r="BT13" i="24"/>
  <c r="BS13" i="24"/>
  <c r="BR13" i="24"/>
  <c r="BQ13" i="24"/>
  <c r="BP13" i="24"/>
  <c r="BO13" i="24"/>
  <c r="BN13" i="24"/>
  <c r="BM13" i="24"/>
  <c r="BL13" i="24"/>
  <c r="BK13" i="24"/>
  <c r="BJ13" i="24"/>
  <c r="BI13" i="24"/>
  <c r="BH13" i="24"/>
  <c r="BG13" i="24"/>
  <c r="BF13" i="24"/>
  <c r="BE13" i="24"/>
  <c r="BD13" i="24"/>
  <c r="BC13" i="24"/>
  <c r="BB13" i="24"/>
  <c r="BA13" i="24"/>
  <c r="AZ13" i="24"/>
  <c r="AY13" i="24"/>
  <c r="AX13" i="24"/>
  <c r="AW13" i="24"/>
  <c r="AV13" i="24"/>
  <c r="AU13" i="24"/>
  <c r="AT13" i="24"/>
  <c r="AP13" i="24"/>
  <c r="AO13" i="24"/>
  <c r="AQ13" i="24" s="1"/>
  <c r="BY12" i="24"/>
  <c r="BX12" i="24"/>
  <c r="BW12" i="24"/>
  <c r="BV12" i="24"/>
  <c r="BU12" i="24"/>
  <c r="BT12" i="24"/>
  <c r="BS12" i="24"/>
  <c r="BR12" i="24"/>
  <c r="BQ12" i="24"/>
  <c r="BP12" i="24"/>
  <c r="BO12" i="24"/>
  <c r="BN12" i="24"/>
  <c r="BM12" i="24"/>
  <c r="BL12" i="24"/>
  <c r="BK12" i="24"/>
  <c r="BJ12" i="24"/>
  <c r="BI12" i="24"/>
  <c r="BH12" i="24"/>
  <c r="BG12" i="24"/>
  <c r="BF12" i="24"/>
  <c r="BE12" i="24"/>
  <c r="BD12" i="24"/>
  <c r="BC12" i="24"/>
  <c r="BB12" i="24"/>
  <c r="BA12" i="24"/>
  <c r="AZ12" i="24"/>
  <c r="AY12" i="24"/>
  <c r="AX12" i="24"/>
  <c r="AW12" i="24"/>
  <c r="AV12" i="24"/>
  <c r="AU12" i="24"/>
  <c r="AT12" i="24"/>
  <c r="AQ12" i="24"/>
  <c r="AP12" i="24"/>
  <c r="AO12" i="24"/>
  <c r="BY11" i="24"/>
  <c r="BX11" i="24"/>
  <c r="BW11" i="24"/>
  <c r="BV11" i="24"/>
  <c r="BU11" i="24"/>
  <c r="BT11" i="24"/>
  <c r="BS11" i="24"/>
  <c r="BR11" i="24"/>
  <c r="BQ11" i="24"/>
  <c r="BP11" i="24"/>
  <c r="BO11" i="24"/>
  <c r="BN11" i="24"/>
  <c r="BM11" i="24"/>
  <c r="BL11" i="24"/>
  <c r="BK11" i="24"/>
  <c r="BJ11" i="24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O11" i="24"/>
  <c r="AQ11" i="24" s="1"/>
  <c r="BY10" i="24"/>
  <c r="BX10" i="24"/>
  <c r="BW10" i="24"/>
  <c r="BV10" i="24"/>
  <c r="BU10" i="24"/>
  <c r="BT10" i="24"/>
  <c r="BS10" i="24"/>
  <c r="BR10" i="24"/>
  <c r="BQ10" i="24"/>
  <c r="BP10" i="24"/>
  <c r="BO10" i="24"/>
  <c r="BN10" i="24"/>
  <c r="BM10" i="24"/>
  <c r="BL10" i="24"/>
  <c r="BK10" i="24"/>
  <c r="BJ10" i="24"/>
  <c r="BI10" i="24"/>
  <c r="BH10" i="24"/>
  <c r="BG10" i="24"/>
  <c r="BF10" i="24"/>
  <c r="BE10" i="24"/>
  <c r="BD10" i="24"/>
  <c r="BC10" i="24"/>
  <c r="BB10" i="24"/>
  <c r="BA10" i="24"/>
  <c r="AZ10" i="24"/>
  <c r="AY10" i="24"/>
  <c r="AX10" i="24"/>
  <c r="AW10" i="24"/>
  <c r="AV10" i="24"/>
  <c r="AU10" i="24"/>
  <c r="AT10" i="24"/>
  <c r="AP10" i="24"/>
  <c r="AO10" i="24"/>
  <c r="AQ10" i="24" s="1"/>
  <c r="BY9" i="24"/>
  <c r="BX9" i="24"/>
  <c r="BW9" i="24"/>
  <c r="BV9" i="24"/>
  <c r="BU9" i="24"/>
  <c r="BT9" i="24"/>
  <c r="BS9" i="24"/>
  <c r="BR9" i="24"/>
  <c r="BQ9" i="24"/>
  <c r="BP9" i="24"/>
  <c r="BO9" i="24"/>
  <c r="BN9" i="24"/>
  <c r="BM9" i="24"/>
  <c r="BL9" i="24"/>
  <c r="BK9" i="24"/>
  <c r="BJ9" i="24"/>
  <c r="BI9" i="24"/>
  <c r="BH9" i="24"/>
  <c r="BG9" i="24"/>
  <c r="BF9" i="24"/>
  <c r="BE9" i="24"/>
  <c r="BD9" i="24"/>
  <c r="BC9" i="24"/>
  <c r="BB9" i="24"/>
  <c r="BA9" i="24"/>
  <c r="AZ9" i="24"/>
  <c r="AY9" i="24"/>
  <c r="AX9" i="24"/>
  <c r="AW9" i="24"/>
  <c r="AV9" i="24"/>
  <c r="AU9" i="24"/>
  <c r="AT9" i="24"/>
  <c r="AP9" i="24"/>
  <c r="AQ9" i="24" s="1"/>
  <c r="AO9" i="24"/>
  <c r="AM5" i="24"/>
  <c r="AM6" i="24" s="1"/>
  <c r="AK6" i="24" s="1"/>
  <c r="AI6" i="24" s="1"/>
  <c r="AG6" i="24" s="1"/>
  <c r="AE6" i="24" s="1"/>
  <c r="AC6" i="24" s="1"/>
  <c r="AA6" i="24" s="1"/>
  <c r="Y6" i="24" s="1"/>
  <c r="W6" i="24" s="1"/>
  <c r="U6" i="24" s="1"/>
  <c r="S6" i="24" s="1"/>
  <c r="Q6" i="24" s="1"/>
  <c r="O6" i="24" s="1"/>
  <c r="M6" i="24" s="1"/>
  <c r="K6" i="24" s="1"/>
  <c r="I6" i="24" s="1"/>
  <c r="AK5" i="24"/>
  <c r="AI5" i="24"/>
  <c r="AG5" i="24"/>
  <c r="AE5" i="24"/>
  <c r="AC5" i="24" s="1"/>
  <c r="AA5" i="24" s="1"/>
  <c r="Y5" i="24" s="1"/>
  <c r="W5" i="24" s="1"/>
  <c r="U5" i="24" s="1"/>
  <c r="S5" i="24" s="1"/>
  <c r="Q5" i="24" s="1"/>
  <c r="O5" i="24" s="1"/>
  <c r="M5" i="24" s="1"/>
  <c r="K5" i="24" s="1"/>
  <c r="I5" i="24" s="1"/>
  <c r="C4" i="24"/>
  <c r="D4" i="24" s="1"/>
  <c r="E4" i="24" s="1"/>
  <c r="F4" i="24" s="1"/>
  <c r="G4" i="24" s="1"/>
  <c r="H4" i="24" s="1"/>
  <c r="I4" i="24" s="1"/>
  <c r="J4" i="24" s="1"/>
  <c r="K4" i="24" s="1"/>
  <c r="L4" i="24" s="1"/>
  <c r="M4" i="24" s="1"/>
  <c r="N4" i="24" s="1"/>
  <c r="O4" i="24" s="1"/>
  <c r="P4" i="24" s="1"/>
  <c r="Q4" i="24" s="1"/>
  <c r="R4" i="24" s="1"/>
  <c r="S4" i="24" s="1"/>
  <c r="T4" i="24" s="1"/>
  <c r="U4" i="24" s="1"/>
  <c r="V4" i="24" s="1"/>
  <c r="AG4" i="24" s="1"/>
  <c r="AH4" i="24" s="1"/>
  <c r="AI4" i="24" s="1"/>
  <c r="AJ4" i="24" s="1"/>
  <c r="AK4" i="24" s="1"/>
  <c r="AL4" i="24" s="1"/>
  <c r="AM4" i="24" s="1"/>
  <c r="AN4" i="24" s="1"/>
  <c r="L34" i="24" l="1"/>
  <c r="J40" i="24"/>
  <c r="I40" i="24" s="1"/>
  <c r="J39" i="24"/>
  <c r="I39" i="24" s="1"/>
  <c r="J38" i="24"/>
  <c r="I38" i="24" s="1"/>
  <c r="AQ16" i="24"/>
  <c r="AQ20" i="24" s="1"/>
  <c r="AQ58" i="24" s="1"/>
  <c r="M40" i="24" l="1"/>
  <c r="L40" i="24" s="1"/>
  <c r="M39" i="24"/>
  <c r="L39" i="24" s="1"/>
  <c r="O34" i="24"/>
  <c r="M44" i="24"/>
  <c r="L44" i="24" s="1"/>
  <c r="M38" i="24"/>
  <c r="L38" i="24" s="1"/>
  <c r="R34" i="24" l="1"/>
  <c r="U34" i="24" s="1"/>
  <c r="P44" i="24"/>
  <c r="O44" i="24" s="1"/>
  <c r="P42" i="24"/>
  <c r="O42" i="24" s="1"/>
  <c r="P39" i="24"/>
  <c r="O39" i="24" s="1"/>
  <c r="P43" i="24"/>
  <c r="O43" i="24" s="1"/>
  <c r="V42" i="24" l="1"/>
  <c r="U42" i="24"/>
  <c r="V43" i="24"/>
  <c r="U43" i="24" s="1"/>
  <c r="J38" i="19" l="1"/>
  <c r="I38" i="19" s="1"/>
  <c r="M38" i="19"/>
  <c r="L38" i="19" s="1"/>
  <c r="J39" i="19"/>
  <c r="I39" i="19" s="1"/>
  <c r="M39" i="19"/>
  <c r="L39" i="19" s="1"/>
  <c r="P39" i="19"/>
  <c r="O39" i="19" s="1"/>
  <c r="G40" i="19"/>
  <c r="F40" i="19" s="1"/>
  <c r="J40" i="19"/>
  <c r="I40" i="19" s="1"/>
  <c r="M40" i="19"/>
  <c r="L40" i="19" s="1"/>
  <c r="D41" i="19"/>
  <c r="C41" i="19" s="1"/>
  <c r="G41" i="19"/>
  <c r="F41" i="19" s="1"/>
  <c r="P42" i="19"/>
  <c r="O42" i="19" s="1"/>
  <c r="V42" i="19"/>
  <c r="U42" i="19" s="1"/>
  <c r="P43" i="19"/>
  <c r="O43" i="19" s="1"/>
  <c r="V43" i="19"/>
  <c r="U43" i="19" s="1"/>
  <c r="M44" i="19"/>
  <c r="L44" i="19" s="1"/>
  <c r="P44" i="19"/>
  <c r="O44" i="19" s="1"/>
  <c r="C1" i="23"/>
  <c r="B4" i="23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AQ58" i="19"/>
  <c r="AQ56" i="19"/>
  <c r="AQ20" i="19"/>
  <c r="AQ16" i="19"/>
  <c r="AQ15" i="19"/>
  <c r="AQ14" i="19"/>
  <c r="AQ13" i="19"/>
  <c r="AQ12" i="19"/>
  <c r="AQ11" i="19"/>
  <c r="AQ10" i="19"/>
  <c r="AQ9" i="19"/>
  <c r="AO15" i="19"/>
  <c r="AO14" i="19"/>
  <c r="AO13" i="19"/>
  <c r="AO12" i="19"/>
  <c r="AO11" i="19"/>
  <c r="AO10" i="19"/>
  <c r="AO9" i="19"/>
  <c r="C36" i="19"/>
  <c r="C35" i="19"/>
  <c r="BY15" i="19" l="1"/>
  <c r="BX15" i="19"/>
  <c r="BW15" i="19"/>
  <c r="BV15" i="19"/>
  <c r="BU15" i="19"/>
  <c r="BT15" i="19"/>
  <c r="BS15" i="19"/>
  <c r="BR15" i="19"/>
  <c r="BQ15" i="19"/>
  <c r="BP15" i="19"/>
  <c r="BO15" i="19"/>
  <c r="BN15" i="19"/>
  <c r="BM15" i="19"/>
  <c r="BL15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BY14" i="19"/>
  <c r="BX14" i="19"/>
  <c r="BW14" i="19"/>
  <c r="BV14" i="19"/>
  <c r="BU14" i="19"/>
  <c r="BT14" i="19"/>
  <c r="BS14" i="19"/>
  <c r="BR14" i="19"/>
  <c r="BQ14" i="19"/>
  <c r="BP14" i="19"/>
  <c r="BO14" i="19"/>
  <c r="BN14" i="19"/>
  <c r="BM14" i="19"/>
  <c r="BL14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BY10" i="19"/>
  <c r="BX10" i="19"/>
  <c r="BW10" i="19"/>
  <c r="BV10" i="19"/>
  <c r="BU10" i="19"/>
  <c r="BT10" i="19"/>
  <c r="BS10" i="19"/>
  <c r="BR10" i="19"/>
  <c r="BQ10" i="19"/>
  <c r="BP10" i="19"/>
  <c r="BO10" i="19"/>
  <c r="BN10" i="19"/>
  <c r="BM10" i="19"/>
  <c r="BL10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F35" i="19" l="1"/>
  <c r="I35" i="19" s="1"/>
  <c r="L35" i="19" s="1"/>
  <c r="O35" i="19" s="1"/>
  <c r="R35" i="19" s="1"/>
  <c r="U35" i="19" s="1"/>
  <c r="F36" i="19"/>
  <c r="I36" i="19" s="1"/>
  <c r="L36" i="19" s="1"/>
  <c r="O36" i="19" s="1"/>
  <c r="R36" i="19" s="1"/>
  <c r="U36" i="19" s="1"/>
  <c r="AC48" i="21" l="1"/>
  <c r="AB48" i="21"/>
  <c r="AA48" i="21"/>
  <c r="Z48" i="21"/>
  <c r="Y48" i="21"/>
  <c r="X48" i="21"/>
  <c r="W48" i="21"/>
  <c r="V48" i="21"/>
  <c r="U48" i="21"/>
  <c r="T48" i="21"/>
  <c r="S48" i="21"/>
  <c r="R48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AK40" i="21" l="1"/>
  <c r="AK39" i="21"/>
  <c r="AK38" i="21"/>
  <c r="AK37" i="21"/>
  <c r="AK36" i="21"/>
  <c r="B8" i="2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D6" i="21"/>
  <c r="AK35" i="21"/>
  <c r="AK34" i="21"/>
  <c r="AK33" i="21"/>
  <c r="AI47" i="21"/>
  <c r="AH47" i="21"/>
  <c r="AG47" i="21"/>
  <c r="AF47" i="21"/>
  <c r="AE47" i="21"/>
  <c r="AD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1" i="21"/>
  <c r="AI48" i="21" l="1"/>
  <c r="AH48" i="21"/>
  <c r="AG48" i="21"/>
  <c r="AF48" i="21"/>
  <c r="AE48" i="21"/>
  <c r="AD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AI46" i="21"/>
  <c r="AH46" i="21"/>
  <c r="AG46" i="21"/>
  <c r="AF46" i="21"/>
  <c r="AE46" i="21"/>
  <c r="AD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AI45" i="21"/>
  <c r="AH45" i="21"/>
  <c r="AG45" i="21"/>
  <c r="AF45" i="21"/>
  <c r="AE45" i="21"/>
  <c r="AD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C4" i="19"/>
  <c r="D4" i="19" s="1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AG4" i="19" s="1"/>
  <c r="AH4" i="19" s="1"/>
  <c r="AI4" i="19" s="1"/>
  <c r="AJ4" i="19" s="1"/>
  <c r="AK4" i="19" s="1"/>
  <c r="AL4" i="19" s="1"/>
  <c r="AM4" i="19" s="1"/>
  <c r="AN4" i="19" s="1"/>
  <c r="D49" i="21"/>
  <c r="E3" i="21"/>
  <c r="E48" i="21"/>
  <c r="D48" i="21"/>
  <c r="E46" i="21"/>
  <c r="D46" i="21"/>
  <c r="E45" i="21"/>
  <c r="D45" i="21"/>
  <c r="D52" i="21" l="1"/>
  <c r="D51" i="21" s="1"/>
  <c r="E6" i="21"/>
  <c r="E49" i="21" s="1"/>
  <c r="F3" i="21"/>
  <c r="F6" i="21" s="1"/>
  <c r="F49" i="21" s="1"/>
  <c r="AE44" i="21"/>
  <c r="AD44" i="21"/>
  <c r="Q44" i="21"/>
  <c r="P44" i="21"/>
  <c r="AI44" i="21"/>
  <c r="AH44" i="21"/>
  <c r="AG44" i="21"/>
  <c r="AF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D54" i="21" s="1"/>
  <c r="AK41" i="21"/>
  <c r="AK32" i="21"/>
  <c r="AK31" i="21"/>
  <c r="AK30" i="21"/>
  <c r="AK29" i="21"/>
  <c r="AK28" i="21"/>
  <c r="AK27" i="21"/>
  <c r="AK26" i="21"/>
  <c r="AK25" i="21"/>
  <c r="AK24" i="21"/>
  <c r="AK23" i="21"/>
  <c r="AK22" i="21"/>
  <c r="AK21" i="21"/>
  <c r="AK20" i="21"/>
  <c r="AK19" i="21"/>
  <c r="AK18" i="21"/>
  <c r="AK17" i="21"/>
  <c r="AK16" i="21"/>
  <c r="AK15" i="21"/>
  <c r="AK14" i="21"/>
  <c r="AK13" i="21"/>
  <c r="AK12" i="21"/>
  <c r="AK11" i="21"/>
  <c r="AK10" i="21"/>
  <c r="AK9" i="21"/>
  <c r="AK8" i="21"/>
  <c r="AK7" i="21"/>
  <c r="AK56" i="19"/>
  <c r="L49" i="19"/>
  <c r="AN50" i="19" s="1"/>
  <c r="AK50" i="19"/>
  <c r="AM5" i="19"/>
  <c r="AQ18" i="19"/>
  <c r="J55" i="19"/>
  <c r="AN56" i="19" s="1"/>
  <c r="F34" i="19"/>
  <c r="M31" i="19"/>
  <c r="G31" i="19"/>
  <c r="AP15" i="19" s="1"/>
  <c r="M30" i="19"/>
  <c r="G30" i="19"/>
  <c r="AP14" i="19" s="1"/>
  <c r="M29" i="19"/>
  <c r="G29" i="19"/>
  <c r="AP13" i="19" s="1"/>
  <c r="M28" i="19"/>
  <c r="G28" i="19"/>
  <c r="AP12" i="19" s="1"/>
  <c r="M27" i="19"/>
  <c r="G27" i="19"/>
  <c r="AP11" i="19" s="1"/>
  <c r="M26" i="19"/>
  <c r="G26" i="19"/>
  <c r="AP10" i="19" s="1"/>
  <c r="M25" i="19"/>
  <c r="G25" i="19"/>
  <c r="AP9" i="19" s="1"/>
  <c r="I34" i="19" l="1"/>
  <c r="D57" i="21"/>
  <c r="E52" i="21"/>
  <c r="E51" i="21" s="1"/>
  <c r="E50" i="21" s="1"/>
  <c r="F52" i="21"/>
  <c r="F51" i="21" s="1"/>
  <c r="F50" i="21" s="1"/>
  <c r="L34" i="19"/>
  <c r="AH4" i="21"/>
  <c r="AQ50" i="19"/>
  <c r="D50" i="21"/>
  <c r="D55" i="21" s="1"/>
  <c r="E54" i="21"/>
  <c r="AK5" i="19"/>
  <c r="AI5" i="19" s="1"/>
  <c r="D56" i="21"/>
  <c r="G3" i="21"/>
  <c r="G6" i="21" s="1"/>
  <c r="G49" i="21" s="1"/>
  <c r="AM6" i="19"/>
  <c r="AK6" i="19" s="1"/>
  <c r="AI6" i="19" s="1"/>
  <c r="AG6" i="19" s="1"/>
  <c r="AE6" i="19" s="1"/>
  <c r="AC6" i="19" s="1"/>
  <c r="AA6" i="19" s="1"/>
  <c r="Y6" i="19" s="1"/>
  <c r="W6" i="19" s="1"/>
  <c r="U6" i="19" s="1"/>
  <c r="S6" i="19" s="1"/>
  <c r="Q6" i="19" s="1"/>
  <c r="O6" i="19" s="1"/>
  <c r="M6" i="19" s="1"/>
  <c r="K6" i="19" s="1"/>
  <c r="I6" i="19" s="1"/>
  <c r="E57" i="21" l="1"/>
  <c r="O34" i="19"/>
  <c r="G52" i="21"/>
  <c r="G51" i="21" s="1"/>
  <c r="G50" i="21" s="1"/>
  <c r="AF4" i="21"/>
  <c r="R34" i="19"/>
  <c r="F54" i="21"/>
  <c r="F57" i="21"/>
  <c r="E55" i="21"/>
  <c r="E56" i="21"/>
  <c r="H3" i="21"/>
  <c r="H6" i="21" s="1"/>
  <c r="H49" i="21" s="1"/>
  <c r="AD4" i="21"/>
  <c r="AG5" i="19"/>
  <c r="U34" i="19" l="1"/>
  <c r="H52" i="21"/>
  <c r="H51" i="21" s="1"/>
  <c r="H50" i="21" s="1"/>
  <c r="AB4" i="21"/>
  <c r="AE5" i="19"/>
  <c r="G54" i="21"/>
  <c r="G57" i="21"/>
  <c r="I3" i="21"/>
  <c r="I6" i="21" s="1"/>
  <c r="I49" i="21" s="1"/>
  <c r="I52" i="21" l="1"/>
  <c r="I51" i="21" s="1"/>
  <c r="I50" i="21" s="1"/>
  <c r="Z4" i="21"/>
  <c r="AC5" i="19"/>
  <c r="G55" i="21"/>
  <c r="H54" i="21"/>
  <c r="H57" i="21"/>
  <c r="F55" i="21"/>
  <c r="F56" i="21"/>
  <c r="J3" i="21"/>
  <c r="J6" i="21" s="1"/>
  <c r="J49" i="21" s="1"/>
  <c r="J52" i="21" s="1"/>
  <c r="J51" i="21" s="1"/>
  <c r="J50" i="21" s="1"/>
  <c r="AA5" i="19" l="1"/>
  <c r="X4" i="21"/>
  <c r="G56" i="21"/>
  <c r="I54" i="21"/>
  <c r="I57" i="21"/>
  <c r="K3" i="21"/>
  <c r="K6" i="21" s="1"/>
  <c r="K49" i="21" s="1"/>
  <c r="K52" i="21" l="1"/>
  <c r="K51" i="21" s="1"/>
  <c r="K50" i="21" s="1"/>
  <c r="Y5" i="19"/>
  <c r="V4" i="21"/>
  <c r="I55" i="21"/>
  <c r="J54" i="21"/>
  <c r="J57" i="21"/>
  <c r="H55" i="21"/>
  <c r="H56" i="21"/>
  <c r="L3" i="21"/>
  <c r="L6" i="21" s="1"/>
  <c r="L49" i="21" s="1"/>
  <c r="L52" i="21" l="1"/>
  <c r="L51" i="21" s="1"/>
  <c r="L50" i="21" s="1"/>
  <c r="W5" i="19"/>
  <c r="T4" i="21"/>
  <c r="I56" i="21"/>
  <c r="K54" i="21"/>
  <c r="K57" i="21"/>
  <c r="M3" i="21"/>
  <c r="M6" i="21" s="1"/>
  <c r="M49" i="21" s="1"/>
  <c r="M52" i="21" l="1"/>
  <c r="M51" i="21" s="1"/>
  <c r="M50" i="21" s="1"/>
  <c r="U5" i="19"/>
  <c r="R4" i="21"/>
  <c r="J55" i="21"/>
  <c r="L54" i="21"/>
  <c r="L57" i="21"/>
  <c r="J56" i="21"/>
  <c r="N3" i="21"/>
  <c r="N6" i="21" s="1"/>
  <c r="N49" i="21" s="1"/>
  <c r="N52" i="21" s="1"/>
  <c r="N51" i="21" s="1"/>
  <c r="N50" i="21" s="1"/>
  <c r="S5" i="19" l="1"/>
  <c r="P4" i="21"/>
  <c r="K56" i="21"/>
  <c r="K55" i="21"/>
  <c r="M54" i="21"/>
  <c r="M57" i="21"/>
  <c r="O3" i="21"/>
  <c r="O6" i="21" s="1"/>
  <c r="O49" i="21" s="1"/>
  <c r="O52" i="21" l="1"/>
  <c r="O51" i="21" s="1"/>
  <c r="O50" i="21" s="1"/>
  <c r="Q5" i="19"/>
  <c r="N4" i="21"/>
  <c r="N54" i="21"/>
  <c r="N57" i="21"/>
  <c r="L55" i="21"/>
  <c r="L56" i="21"/>
  <c r="P3" i="21"/>
  <c r="P6" i="21" s="1"/>
  <c r="P49" i="21" s="1"/>
  <c r="P52" i="21" l="1"/>
  <c r="P51" i="21" s="1"/>
  <c r="P50" i="21" s="1"/>
  <c r="O5" i="19"/>
  <c r="L4" i="21"/>
  <c r="O54" i="21"/>
  <c r="O57" i="21"/>
  <c r="M55" i="21"/>
  <c r="M56" i="21"/>
  <c r="Q3" i="21"/>
  <c r="M5" i="19" l="1"/>
  <c r="J4" i="21"/>
  <c r="Q6" i="21"/>
  <c r="Q49" i="21" s="1"/>
  <c r="R3" i="21"/>
  <c r="P54" i="21"/>
  <c r="P57" i="21"/>
  <c r="N55" i="21"/>
  <c r="N56" i="21"/>
  <c r="Q52" i="21" l="1"/>
  <c r="Q51" i="21" s="1"/>
  <c r="Q50" i="21" s="1"/>
  <c r="K5" i="19"/>
  <c r="H4" i="21"/>
  <c r="S3" i="21"/>
  <c r="R6" i="21"/>
  <c r="R49" i="21" s="1"/>
  <c r="R52" i="21" s="1"/>
  <c r="R51" i="21" s="1"/>
  <c r="R50" i="21" s="1"/>
  <c r="O55" i="21"/>
  <c r="Q54" i="21"/>
  <c r="O56" i="21"/>
  <c r="Q57" i="21" l="1"/>
  <c r="I5" i="19"/>
  <c r="F4" i="21"/>
  <c r="R57" i="21"/>
  <c r="R54" i="21"/>
  <c r="T3" i="21"/>
  <c r="S6" i="21"/>
  <c r="S49" i="21" s="1"/>
  <c r="P55" i="21"/>
  <c r="P56" i="21"/>
  <c r="S52" i="21" l="1"/>
  <c r="S51" i="21" s="1"/>
  <c r="S50" i="21" s="1"/>
  <c r="D4" i="21"/>
  <c r="S54" i="21"/>
  <c r="T6" i="21"/>
  <c r="T49" i="21" s="1"/>
  <c r="U3" i="21"/>
  <c r="Q55" i="21"/>
  <c r="Q56" i="21"/>
  <c r="S57" i="21" l="1"/>
  <c r="T52" i="21"/>
  <c r="T51" i="21" s="1"/>
  <c r="T50" i="21" s="1"/>
  <c r="R56" i="21"/>
  <c r="R55" i="21"/>
  <c r="U6" i="21"/>
  <c r="U49" i="21" s="1"/>
  <c r="V3" i="21"/>
  <c r="S55" i="21"/>
  <c r="S56" i="21"/>
  <c r="T54" i="21"/>
  <c r="T57" i="21" l="1"/>
  <c r="T56" i="21"/>
  <c r="U52" i="21"/>
  <c r="U51" i="21" s="1"/>
  <c r="T55" i="21"/>
  <c r="W3" i="21"/>
  <c r="V6" i="21"/>
  <c r="V49" i="21" s="1"/>
  <c r="U54" i="21"/>
  <c r="U57" i="21" l="1"/>
  <c r="U56" i="21"/>
  <c r="U50" i="21"/>
  <c r="U55" i="21" s="1"/>
  <c r="V52" i="21"/>
  <c r="V51" i="21" s="1"/>
  <c r="V54" i="21"/>
  <c r="X3" i="21"/>
  <c r="W6" i="21"/>
  <c r="W49" i="21" s="1"/>
  <c r="V57" i="21" l="1"/>
  <c r="V50" i="21"/>
  <c r="V55" i="21" s="1"/>
  <c r="V56" i="21"/>
  <c r="W52" i="21"/>
  <c r="W51" i="21" s="1"/>
  <c r="W56" i="21" s="1"/>
  <c r="W54" i="21"/>
  <c r="X6" i="21"/>
  <c r="X49" i="21" s="1"/>
  <c r="Y3" i="21"/>
  <c r="W50" i="21" l="1"/>
  <c r="W55" i="21" s="1"/>
  <c r="X52" i="21"/>
  <c r="X51" i="21" s="1"/>
  <c r="X50" i="21" s="1"/>
  <c r="W57" i="21"/>
  <c r="Y6" i="21"/>
  <c r="Y49" i="21" s="1"/>
  <c r="Z3" i="21"/>
  <c r="X54" i="21"/>
  <c r="X57" i="21" l="1"/>
  <c r="Y52" i="21"/>
  <c r="Y51" i="21" s="1"/>
  <c r="Y50" i="21" s="1"/>
  <c r="Z6" i="21"/>
  <c r="Z49" i="21" s="1"/>
  <c r="Z52" i="21" s="1"/>
  <c r="Z51" i="21" s="1"/>
  <c r="Z50" i="21" s="1"/>
  <c r="AA3" i="21"/>
  <c r="Y54" i="21"/>
  <c r="Y57" i="21" l="1"/>
  <c r="Y56" i="21"/>
  <c r="Y55" i="21"/>
  <c r="Z57" i="21"/>
  <c r="Z54" i="21"/>
  <c r="Z56" i="21"/>
  <c r="AB3" i="21"/>
  <c r="AA6" i="21"/>
  <c r="AA49" i="21" s="1"/>
  <c r="X56" i="21"/>
  <c r="X55" i="21"/>
  <c r="AA52" i="21" l="1"/>
  <c r="AA51" i="21" s="1"/>
  <c r="AA50" i="21" s="1"/>
  <c r="AA54" i="21"/>
  <c r="AC3" i="21"/>
  <c r="AB6" i="21"/>
  <c r="AB49" i="21" s="1"/>
  <c r="Z55" i="21"/>
  <c r="AA56" i="21" l="1"/>
  <c r="AA57" i="21"/>
  <c r="AB52" i="21"/>
  <c r="AB57" i="21" s="1"/>
  <c r="AB54" i="21"/>
  <c r="AD3" i="21"/>
  <c r="AC6" i="21"/>
  <c r="AC49" i="21" s="1"/>
  <c r="AA55" i="21"/>
  <c r="AB51" i="21" l="1"/>
  <c r="AB50" i="21" s="1"/>
  <c r="AB55" i="21" s="1"/>
  <c r="AC52" i="21"/>
  <c r="AC51" i="21" s="1"/>
  <c r="AC50" i="21" s="1"/>
  <c r="AC54" i="21"/>
  <c r="AE3" i="21"/>
  <c r="AD6" i="21"/>
  <c r="AD49" i="21" s="1"/>
  <c r="AD52" i="21" s="1"/>
  <c r="AD51" i="21" s="1"/>
  <c r="AD50" i="21" s="1"/>
  <c r="AB56" i="21" l="1"/>
  <c r="AC57" i="21"/>
  <c r="AD57" i="21"/>
  <c r="AD54" i="21"/>
  <c r="AF3" i="21"/>
  <c r="AE6" i="21"/>
  <c r="AE49" i="21" s="1"/>
  <c r="AE52" i="21" l="1"/>
  <c r="AE51" i="21" s="1"/>
  <c r="AE50" i="21" s="1"/>
  <c r="AD55" i="21"/>
  <c r="AE54" i="21"/>
  <c r="AC56" i="21"/>
  <c r="AC55" i="21"/>
  <c r="AG3" i="21"/>
  <c r="AF6" i="21"/>
  <c r="AF49" i="21" s="1"/>
  <c r="AE57" i="21" l="1"/>
  <c r="AF52" i="21"/>
  <c r="AF51" i="21" s="1"/>
  <c r="AF50" i="21" s="1"/>
  <c r="AD56" i="21"/>
  <c r="AF54" i="21"/>
  <c r="AH3" i="21"/>
  <c r="AG6" i="21"/>
  <c r="AG49" i="21" s="1"/>
  <c r="AF57" i="21" l="1"/>
  <c r="AG52" i="21"/>
  <c r="AG51" i="21" s="1"/>
  <c r="AG50" i="21" s="1"/>
  <c r="AE55" i="21"/>
  <c r="AE56" i="21"/>
  <c r="AF55" i="21"/>
  <c r="AF56" i="21"/>
  <c r="AG54" i="21"/>
  <c r="AI3" i="21"/>
  <c r="AI6" i="21" s="1"/>
  <c r="AI49" i="21" s="1"/>
  <c r="AH6" i="21"/>
  <c r="AH49" i="21" s="1"/>
  <c r="AH52" i="21" s="1"/>
  <c r="AH51" i="21" s="1"/>
  <c r="AH50" i="21" s="1"/>
  <c r="AG57" i="21" l="1"/>
  <c r="AI52" i="21"/>
  <c r="AI51" i="21" s="1"/>
  <c r="AI50" i="21" s="1"/>
  <c r="AG56" i="21"/>
  <c r="AH54" i="21"/>
  <c r="AH57" i="21"/>
  <c r="AI54" i="21"/>
  <c r="AI57" i="21" l="1"/>
  <c r="AG55" i="21"/>
  <c r="AI55" i="21"/>
  <c r="AI56" i="21"/>
  <c r="AH55" i="21"/>
  <c r="AH5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zzz</author>
  </authors>
  <commentList>
    <comment ref="B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期日前投票所を選択</t>
        </r>
      </text>
    </comment>
  </commentList>
</comments>
</file>

<file path=xl/sharedStrings.xml><?xml version="1.0" encoding="utf-8"?>
<sst xmlns="http://schemas.openxmlformats.org/spreadsheetml/2006/main" count="464" uniqueCount="137">
  <si>
    <t>自</t>
    <rPh sb="0" eb="1">
      <t>ジ</t>
    </rPh>
    <phoneticPr fontId="4"/>
  </si>
  <si>
    <t>至</t>
    <rPh sb="0" eb="1">
      <t>イタ</t>
    </rPh>
    <phoneticPr fontId="4"/>
  </si>
  <si>
    <t>前半</t>
    <rPh sb="0" eb="2">
      <t>ゼンハン</t>
    </rPh>
    <phoneticPr fontId="1"/>
  </si>
  <si>
    <t>後半</t>
    <rPh sb="0" eb="2">
      <t>コウハン</t>
    </rPh>
    <phoneticPr fontId="1"/>
  </si>
  <si>
    <t>時間数</t>
    <rPh sb="0" eb="2">
      <t>ジカン</t>
    </rPh>
    <rPh sb="2" eb="3">
      <t>スウ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</si>
  <si>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</si>
  <si>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</si>
  <si>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曜</t>
    <rPh sb="0" eb="1">
      <t>ヨウ</t>
    </rPh>
    <phoneticPr fontId="4"/>
  </si>
  <si>
    <t>計</t>
    <rPh sb="0" eb="1">
      <t>ケイ</t>
    </rPh>
    <phoneticPr fontId="4"/>
  </si>
  <si>
    <t>Ⓐ</t>
    <phoneticPr fontId="4"/>
  </si>
  <si>
    <t>Ⓑ</t>
    <phoneticPr fontId="4"/>
  </si>
  <si>
    <t>Ⓐ×Ⓑ</t>
    <phoneticPr fontId="4"/>
  </si>
  <si>
    <t>合計</t>
    <rPh sb="0" eb="2">
      <t>ゴウケイ</t>
    </rPh>
    <phoneticPr fontId="4"/>
  </si>
  <si>
    <t>前半／後半</t>
    <rPh sb="0" eb="2">
      <t>ゼンハン</t>
    </rPh>
    <rPh sb="3" eb="5">
      <t>コウハン</t>
    </rPh>
    <phoneticPr fontId="4"/>
  </si>
  <si>
    <t>勤務毎
時間数</t>
    <rPh sb="0" eb="2">
      <t>キンム</t>
    </rPh>
    <rPh sb="2" eb="3">
      <t>マイ</t>
    </rPh>
    <rPh sb="6" eb="7">
      <t>スウ</t>
    </rPh>
    <phoneticPr fontId="4"/>
  </si>
  <si>
    <t>配置
人数</t>
    <rPh sb="0" eb="2">
      <t>ハイチ</t>
    </rPh>
    <rPh sb="3" eb="5">
      <t>ニンズウ</t>
    </rPh>
    <phoneticPr fontId="4"/>
  </si>
  <si>
    <t>勤務
時間</t>
    <rPh sb="0" eb="2">
      <t>キンム</t>
    </rPh>
    <rPh sb="3" eb="5">
      <t>ジカン</t>
    </rPh>
    <phoneticPr fontId="4"/>
  </si>
  <si>
    <t>前</t>
    <rPh sb="0" eb="1">
      <t>ゼン</t>
    </rPh>
    <phoneticPr fontId="4"/>
  </si>
  <si>
    <t>後</t>
    <rPh sb="0" eb="1">
      <t>アト</t>
    </rPh>
    <phoneticPr fontId="4"/>
  </si>
  <si>
    <t>人</t>
    <rPh sb="0" eb="1">
      <t>ニン</t>
    </rPh>
    <phoneticPr fontId="4"/>
  </si>
  <si>
    <t>×</t>
    <phoneticPr fontId="4"/>
  </si>
  <si>
    <t>時間</t>
    <rPh sb="0" eb="2">
      <t>ジカン</t>
    </rPh>
    <phoneticPr fontId="4"/>
  </si>
  <si>
    <t>＝</t>
    <phoneticPr fontId="4"/>
  </si>
  <si>
    <t>受付</t>
    <rPh sb="0" eb="2">
      <t>ウケツケ</t>
    </rPh>
    <phoneticPr fontId="4"/>
  </si>
  <si>
    <t>名対</t>
    <rPh sb="0" eb="1">
      <t>ナ</t>
    </rPh>
    <rPh sb="1" eb="2">
      <t>タイ</t>
    </rPh>
    <phoneticPr fontId="4"/>
  </si>
  <si>
    <t>用紙</t>
    <rPh sb="0" eb="2">
      <t>ヨウシ</t>
    </rPh>
    <phoneticPr fontId="4"/>
  </si>
  <si>
    <t>係</t>
    <rPh sb="0" eb="1">
      <t>カカリ</t>
    </rPh>
    <phoneticPr fontId="4"/>
  </si>
  <si>
    <t>概ね</t>
    <rPh sb="0" eb="1">
      <t>オオム</t>
    </rPh>
    <phoneticPr fontId="4"/>
  </si>
  <si>
    <t>明石中央体育会館</t>
    <rPh sb="0" eb="2">
      <t>アカシ</t>
    </rPh>
    <rPh sb="2" eb="4">
      <t>チュウオウ</t>
    </rPh>
    <rPh sb="4" eb="6">
      <t>タイイク</t>
    </rPh>
    <rPh sb="6" eb="8">
      <t>カイカン</t>
    </rPh>
    <phoneticPr fontId="1"/>
  </si>
  <si>
    <t>期日前投票所　勤務時間</t>
    <rPh sb="0" eb="2">
      <t>キジツ</t>
    </rPh>
    <rPh sb="2" eb="3">
      <t>マエ</t>
    </rPh>
    <rPh sb="3" eb="5">
      <t>トウヒョウ</t>
    </rPh>
    <rPh sb="5" eb="6">
      <t>ショ</t>
    </rPh>
    <rPh sb="7" eb="9">
      <t>キンム</t>
    </rPh>
    <rPh sb="9" eb="11">
      <t>ジカン</t>
    </rPh>
    <phoneticPr fontId="4"/>
  </si>
  <si>
    <t>時間数</t>
    <rPh sb="0" eb="3">
      <t>ジカンスウ</t>
    </rPh>
    <phoneticPr fontId="4"/>
  </si>
  <si>
    <t>勤務時間</t>
    <rPh sb="0" eb="2">
      <t>キンム</t>
    </rPh>
    <rPh sb="2" eb="4">
      <t>ジカン</t>
    </rPh>
    <phoneticPr fontId="1"/>
  </si>
  <si>
    <t>人</t>
    <rPh sb="0" eb="1">
      <t>ニン</t>
    </rPh>
    <phoneticPr fontId="5"/>
  </si>
  <si>
    <t>×</t>
    <phoneticPr fontId="5"/>
  </si>
  <si>
    <t>時間</t>
    <rPh sb="0" eb="2">
      <t>ジカン</t>
    </rPh>
    <phoneticPr fontId="5"/>
  </si>
  <si>
    <t>＝</t>
    <phoneticPr fontId="5"/>
  </si>
  <si>
    <t>全従事者の総勤務時間</t>
    <rPh sb="0" eb="1">
      <t>ゼン</t>
    </rPh>
    <rPh sb="1" eb="4">
      <t>ジュウジシャ</t>
    </rPh>
    <rPh sb="5" eb="6">
      <t>ソウ</t>
    </rPh>
    <rPh sb="6" eb="8">
      <t>キンム</t>
    </rPh>
    <rPh sb="8" eb="10">
      <t>ジカン</t>
    </rPh>
    <phoneticPr fontId="5"/>
  </si>
  <si>
    <t>パソコン</t>
    <phoneticPr fontId="4"/>
  </si>
  <si>
    <t>開披係</t>
    <rPh sb="0" eb="2">
      <t>カイヒ</t>
    </rPh>
    <rPh sb="2" eb="3">
      <t>カカリ</t>
    </rPh>
    <phoneticPr fontId="4"/>
  </si>
  <si>
    <t>金</t>
  </si>
  <si>
    <t>火</t>
  </si>
  <si>
    <t>水</t>
  </si>
  <si>
    <t>木</t>
  </si>
  <si>
    <t>期日前投票における総時間（研修を含む）</t>
    <phoneticPr fontId="6"/>
  </si>
  <si>
    <t>研修（必修）</t>
    <rPh sb="0" eb="2">
      <t>ケンシュウ</t>
    </rPh>
    <rPh sb="3" eb="5">
      <t>ヒッシュウ</t>
    </rPh>
    <phoneticPr fontId="4"/>
  </si>
  <si>
    <t>期日前投票所　配置人数</t>
    <rPh sb="0" eb="2">
      <t>キジツ</t>
    </rPh>
    <rPh sb="2" eb="3">
      <t>マエ</t>
    </rPh>
    <rPh sb="3" eb="5">
      <t>トウヒョウ</t>
    </rPh>
    <rPh sb="5" eb="6">
      <t>ジョ</t>
    </rPh>
    <rPh sb="7" eb="9">
      <t>ハイチ</t>
    </rPh>
    <rPh sb="9" eb="11">
      <t>ニンズウ</t>
    </rPh>
    <phoneticPr fontId="4"/>
  </si>
  <si>
    <t>期日前投票所における配置人数と係内訳</t>
    <rPh sb="0" eb="2">
      <t>キジツ</t>
    </rPh>
    <rPh sb="2" eb="3">
      <t>マエ</t>
    </rPh>
    <rPh sb="3" eb="5">
      <t>トウヒョウ</t>
    </rPh>
    <rPh sb="5" eb="6">
      <t>ショ</t>
    </rPh>
    <rPh sb="10" eb="12">
      <t>ハイチ</t>
    </rPh>
    <rPh sb="12" eb="14">
      <t>ニンズウ</t>
    </rPh>
    <rPh sb="13" eb="14">
      <t>スウ</t>
    </rPh>
    <rPh sb="15" eb="16">
      <t>カカリ</t>
    </rPh>
    <rPh sb="16" eb="18">
      <t>ウチワケ</t>
    </rPh>
    <phoneticPr fontId="4"/>
  </si>
  <si>
    <t>土</t>
    <rPh sb="0" eb="1">
      <t>ド</t>
    </rPh>
    <phoneticPr fontId="6"/>
  </si>
  <si>
    <t>日</t>
    <rPh sb="0" eb="1">
      <t>ニチ</t>
    </rPh>
    <phoneticPr fontId="7"/>
  </si>
  <si>
    <t>執行予定</t>
    <phoneticPr fontId="7"/>
  </si>
  <si>
    <t>配置人数</t>
    <rPh sb="0" eb="2">
      <t>ハイチ</t>
    </rPh>
    <rPh sb="2" eb="4">
      <t>ニンズウ</t>
    </rPh>
    <phoneticPr fontId="5"/>
  </si>
  <si>
    <t>開票所　勤務時間、配置人数と係</t>
    <rPh sb="0" eb="2">
      <t>カイヒョウ</t>
    </rPh>
    <rPh sb="2" eb="3">
      <t>ショ</t>
    </rPh>
    <rPh sb="4" eb="6">
      <t>キンム</t>
    </rPh>
    <rPh sb="6" eb="8">
      <t>ジカン</t>
    </rPh>
    <phoneticPr fontId="4"/>
  </si>
  <si>
    <t>当日投票所　勤務時間、配置人数と係</t>
    <rPh sb="0" eb="2">
      <t>トウジツ</t>
    </rPh>
    <rPh sb="2" eb="4">
      <t>トウヒョウ</t>
    </rPh>
    <rPh sb="4" eb="5">
      <t>ジョ</t>
    </rPh>
    <rPh sb="6" eb="8">
      <t>キンム</t>
    </rPh>
    <rPh sb="8" eb="10">
      <t>ジカン</t>
    </rPh>
    <phoneticPr fontId="4"/>
  </si>
  <si>
    <t>各投票所</t>
    <rPh sb="0" eb="3">
      <t>カクトウヒョウ</t>
    </rPh>
    <rPh sb="3" eb="4">
      <t>ジョ</t>
    </rPh>
    <phoneticPr fontId="1"/>
  </si>
  <si>
    <t>受付係</t>
    <rPh sb="0" eb="3">
      <t>ウケツケガカリ</t>
    </rPh>
    <phoneticPr fontId="4"/>
  </si>
  <si>
    <t>当日投票所</t>
    <rPh sb="0" eb="2">
      <t>トウジツ</t>
    </rPh>
    <rPh sb="2" eb="4">
      <t>トウヒョウ</t>
    </rPh>
    <rPh sb="4" eb="5">
      <t>ジョ</t>
    </rPh>
    <phoneticPr fontId="5"/>
  </si>
  <si>
    <t>開票所</t>
    <rPh sb="0" eb="2">
      <t>カイヒョウ</t>
    </rPh>
    <rPh sb="2" eb="3">
      <t>ジョ</t>
    </rPh>
    <phoneticPr fontId="5"/>
  </si>
  <si>
    <t>休憩</t>
    <rPh sb="0" eb="2">
      <t>キュウケイ</t>
    </rPh>
    <phoneticPr fontId="4"/>
  </si>
  <si>
    <t>①本庁</t>
    <rPh sb="1" eb="3">
      <t>ホンチョウ</t>
    </rPh>
    <phoneticPr fontId="1"/>
  </si>
  <si>
    <t>○○　○○</t>
    <phoneticPr fontId="22"/>
  </si>
  <si>
    <t>名簿係</t>
    <phoneticPr fontId="22"/>
  </si>
  <si>
    <t>回</t>
    <rPh sb="0" eb="1">
      <t>カイ</t>
    </rPh>
    <phoneticPr fontId="22"/>
  </si>
  <si>
    <t>受付係</t>
    <phoneticPr fontId="22"/>
  </si>
  <si>
    <t>②大久保市民センター</t>
    <rPh sb="1" eb="4">
      <t>オオクボ</t>
    </rPh>
    <rPh sb="4" eb="6">
      <t>シミン</t>
    </rPh>
    <phoneticPr fontId="1"/>
  </si>
  <si>
    <t>③魚住市民センター</t>
    <rPh sb="1" eb="3">
      <t>ウオズミ</t>
    </rPh>
    <rPh sb="3" eb="5">
      <t>シミン</t>
    </rPh>
    <phoneticPr fontId="1"/>
  </si>
  <si>
    <t>④二見市民センター</t>
    <rPh sb="1" eb="3">
      <t>フタミ</t>
    </rPh>
    <rPh sb="3" eb="5">
      <t>シミン</t>
    </rPh>
    <phoneticPr fontId="1"/>
  </si>
  <si>
    <t>⑤パピオスあかし</t>
  </si>
  <si>
    <t>⑤パピオスあかし</t>
    <phoneticPr fontId="3"/>
  </si>
  <si>
    <t>⑥イオン明石SC</t>
    <rPh sb="4" eb="6">
      <t>アカシ</t>
    </rPh>
    <phoneticPr fontId="1"/>
  </si>
  <si>
    <t>⑦イトーヨーカドー</t>
  </si>
  <si>
    <t>⑦イトーヨーカドー</t>
    <phoneticPr fontId="2"/>
  </si>
  <si>
    <t>受付係</t>
    <rPh sb="0" eb="2">
      <t>ウケツケ</t>
    </rPh>
    <rPh sb="2" eb="3">
      <t>カカリ</t>
    </rPh>
    <phoneticPr fontId="20"/>
  </si>
  <si>
    <t>名簿係</t>
    <rPh sb="0" eb="2">
      <t>メイボ</t>
    </rPh>
    <rPh sb="2" eb="3">
      <t>カカリ</t>
    </rPh>
    <phoneticPr fontId="20"/>
  </si>
  <si>
    <t>総数</t>
    <rPh sb="0" eb="2">
      <t>ソウスウ</t>
    </rPh>
    <phoneticPr fontId="20"/>
  </si>
  <si>
    <t>派遣従事者配置人員一覧</t>
    <rPh sb="0" eb="2">
      <t>ハケン</t>
    </rPh>
    <rPh sb="2" eb="5">
      <t>ジュウジシャ</t>
    </rPh>
    <rPh sb="5" eb="7">
      <t>ハイチ</t>
    </rPh>
    <rPh sb="7" eb="9">
      <t>ジンイン</t>
    </rPh>
    <rPh sb="9" eb="11">
      <t>イチラン</t>
    </rPh>
    <phoneticPr fontId="5"/>
  </si>
  <si>
    <t>定数</t>
    <rPh sb="0" eb="2">
      <t>テイスウ</t>
    </rPh>
    <phoneticPr fontId="20"/>
  </si>
  <si>
    <t>カウント</t>
    <phoneticPr fontId="22"/>
  </si>
  <si>
    <t>確認用</t>
    <rPh sb="0" eb="3">
      <t>カクニンヨウ</t>
    </rPh>
    <phoneticPr fontId="20"/>
  </si>
  <si>
    <t>差分</t>
    <rPh sb="0" eb="2">
      <t>サブン</t>
    </rPh>
    <phoneticPr fontId="20"/>
  </si>
  <si>
    <t>前半</t>
    <rPh sb="0" eb="2">
      <t>ゼンハン</t>
    </rPh>
    <phoneticPr fontId="22"/>
  </si>
  <si>
    <t>後半</t>
    <rPh sb="0" eb="2">
      <t>コウハン</t>
    </rPh>
    <phoneticPr fontId="22"/>
  </si>
  <si>
    <t>↓従事カウント</t>
    <phoneticPr fontId="22"/>
  </si>
  <si>
    <t>用紙交付</t>
    <rPh sb="0" eb="2">
      <t>ヨウシ</t>
    </rPh>
    <rPh sb="2" eb="4">
      <t>コウフ</t>
    </rPh>
    <phoneticPr fontId="22"/>
  </si>
  <si>
    <t>月</t>
    <phoneticPr fontId="7"/>
  </si>
  <si>
    <t>第２７回参議院議員通常選挙</t>
    <rPh sb="0" eb="1">
      <t>ダイ</t>
    </rPh>
    <rPh sb="3" eb="4">
      <t>カイ</t>
    </rPh>
    <rPh sb="4" eb="9">
      <t>サンギインギイン</t>
    </rPh>
    <rPh sb="9" eb="11">
      <t>ツウジョウ</t>
    </rPh>
    <rPh sb="11" eb="13">
      <t>センキョ</t>
    </rPh>
    <phoneticPr fontId="5"/>
  </si>
  <si>
    <t>…4/21変更点</t>
    <rPh sb="5" eb="8">
      <t>ヘンコウテン</t>
    </rPh>
    <phoneticPr fontId="7"/>
  </si>
  <si>
    <t>　イトーヨーカドー期日前投票所における７人配置の場合の内訳の記載漏れ等</t>
    <rPh sb="20" eb="21">
      <t>ニン</t>
    </rPh>
    <rPh sb="21" eb="23">
      <t>ハイチ</t>
    </rPh>
    <rPh sb="24" eb="26">
      <t>バアイ</t>
    </rPh>
    <rPh sb="27" eb="29">
      <t>ウチワケ</t>
    </rPh>
    <rPh sb="30" eb="32">
      <t>キサイ</t>
    </rPh>
    <rPh sb="32" eb="33">
      <t>モ</t>
    </rPh>
    <rPh sb="34" eb="35">
      <t>ナド</t>
    </rPh>
    <phoneticPr fontId="7"/>
  </si>
  <si>
    <t>執行予定</t>
    <phoneticPr fontId="1"/>
  </si>
  <si>
    <t>第２７回参議院議員通常選挙</t>
    <rPh sb="0" eb="1">
      <t>ダイ</t>
    </rPh>
    <rPh sb="3" eb="4">
      <t>カイ</t>
    </rPh>
    <rPh sb="4" eb="9">
      <t>サンギインギイン</t>
    </rPh>
    <rPh sb="9" eb="11">
      <t>ツウジョウ</t>
    </rPh>
    <rPh sb="11" eb="13">
      <t>センキョ</t>
    </rPh>
    <phoneticPr fontId="1"/>
  </si>
  <si>
    <t>派遣従事者配置人員一覧</t>
    <rPh sb="0" eb="2">
      <t>ハケン</t>
    </rPh>
    <rPh sb="2" eb="5">
      <t>ジュウジシャ</t>
    </rPh>
    <rPh sb="5" eb="7">
      <t>ハイチ</t>
    </rPh>
    <rPh sb="7" eb="9">
      <t>ジンイン</t>
    </rPh>
    <rPh sb="9" eb="11">
      <t>イチラン</t>
    </rPh>
    <phoneticPr fontId="1"/>
  </si>
  <si>
    <t>期日前投票所　配置人数</t>
    <rPh sb="0" eb="2">
      <t>キジツ</t>
    </rPh>
    <rPh sb="2" eb="3">
      <t>マエ</t>
    </rPh>
    <rPh sb="3" eb="5">
      <t>トウヒョウ</t>
    </rPh>
    <rPh sb="5" eb="6">
      <t>ジョ</t>
    </rPh>
    <rPh sb="7" eb="9">
      <t>ハイチ</t>
    </rPh>
    <rPh sb="9" eb="11">
      <t>ニンズウ</t>
    </rPh>
    <phoneticPr fontId="1"/>
  </si>
  <si>
    <t>月</t>
    <rPh sb="0" eb="1">
      <t>ツキ</t>
    </rPh>
    <phoneticPr fontId="1"/>
  </si>
  <si>
    <t>配置
人数</t>
    <rPh sb="0" eb="2">
      <t>ハイチ</t>
    </rPh>
    <rPh sb="3" eb="5">
      <t>ニンズウ</t>
    </rPh>
    <phoneticPr fontId="1"/>
  </si>
  <si>
    <t>勤務毎
時間数</t>
    <rPh sb="0" eb="2">
      <t>キンム</t>
    </rPh>
    <rPh sb="2" eb="3">
      <t>マイ</t>
    </rPh>
    <rPh sb="6" eb="7">
      <t>スウ</t>
    </rPh>
    <phoneticPr fontId="1"/>
  </si>
  <si>
    <t>勤務
時間</t>
    <rPh sb="0" eb="2">
      <t>キンム</t>
    </rPh>
    <rPh sb="3" eb="5">
      <t>ジカン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</si>
  <si>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</si>
  <si>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</si>
  <si>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</si>
  <si>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</si>
  <si>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phoneticPr fontId="1"/>
  </si>
  <si>
    <t>計</t>
    <rPh sb="0" eb="1">
      <t>ケイ</t>
    </rPh>
    <phoneticPr fontId="1"/>
  </si>
  <si>
    <t>前半／後半</t>
    <rPh sb="0" eb="2">
      <t>ゼンハン</t>
    </rPh>
    <rPh sb="3" eb="5">
      <t>コウハン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</si>
  <si>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</si>
  <si>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</si>
  <si>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Ⓐ</t>
    <phoneticPr fontId="1"/>
  </si>
  <si>
    <t>Ⓑ</t>
    <phoneticPr fontId="1"/>
  </si>
  <si>
    <t>Ⓐ×Ⓑ</t>
    <phoneticPr fontId="1"/>
  </si>
  <si>
    <t>⑤パピオスあかし</t>
    <phoneticPr fontId="1"/>
  </si>
  <si>
    <t>⑦イトーヨーカドー</t>
    <phoneticPr fontId="1"/>
  </si>
  <si>
    <t>合計</t>
    <rPh sb="0" eb="2">
      <t>ゴウケイ</t>
    </rPh>
    <phoneticPr fontId="1"/>
  </si>
  <si>
    <t>研修（必修）</t>
    <rPh sb="0" eb="2">
      <t>ケンシュウ</t>
    </rPh>
    <rPh sb="3" eb="5">
      <t>ヒッシュウ</t>
    </rPh>
    <phoneticPr fontId="1"/>
  </si>
  <si>
    <t>概ね</t>
    <rPh sb="0" eb="1">
      <t>オオム</t>
    </rPh>
    <phoneticPr fontId="1"/>
  </si>
  <si>
    <t>人</t>
    <rPh sb="0" eb="1">
      <t>ニン</t>
    </rPh>
    <phoneticPr fontId="1"/>
  </si>
  <si>
    <t>×</t>
    <phoneticPr fontId="1"/>
  </si>
  <si>
    <t>時間</t>
    <rPh sb="0" eb="2">
      <t>ジカン</t>
    </rPh>
    <phoneticPr fontId="1"/>
  </si>
  <si>
    <t>＝</t>
    <phoneticPr fontId="1"/>
  </si>
  <si>
    <t>期日前投票における総時間（研修を含む）</t>
    <phoneticPr fontId="1"/>
  </si>
  <si>
    <t>期日前投票所　勤務時間</t>
    <rPh sb="0" eb="2">
      <t>キジツ</t>
    </rPh>
    <rPh sb="2" eb="3">
      <t>マエ</t>
    </rPh>
    <rPh sb="3" eb="5">
      <t>トウヒョウ</t>
    </rPh>
    <rPh sb="5" eb="6">
      <t>ショ</t>
    </rPh>
    <rPh sb="7" eb="9">
      <t>キンム</t>
    </rPh>
    <rPh sb="9" eb="11">
      <t>ジカン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</si>
  <si>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</si>
  <si>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</si>
  <si>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時間数</t>
    <rPh sb="0" eb="2">
      <t>ジカン</t>
    </rPh>
    <rPh sb="2" eb="3">
      <t>スウ</t>
    </rPh>
    <phoneticPr fontId="1"/>
  </si>
  <si>
    <t>期日前投票所における配置人数と係内訳</t>
    <rPh sb="0" eb="2">
      <t>キジツ</t>
    </rPh>
    <rPh sb="2" eb="3">
      <t>マエ</t>
    </rPh>
    <rPh sb="3" eb="5">
      <t>トウヒョウ</t>
    </rPh>
    <rPh sb="5" eb="6">
      <t>ショ</t>
    </rPh>
    <rPh sb="10" eb="12">
      <t>ハイチ</t>
    </rPh>
    <rPh sb="12" eb="14">
      <t>ニンズウ</t>
    </rPh>
    <rPh sb="13" eb="14">
      <t>スウ</t>
    </rPh>
    <rPh sb="15" eb="16">
      <t>カカリ</t>
    </rPh>
    <rPh sb="16" eb="18">
      <t>ウチワケ</t>
    </rPh>
    <phoneticPr fontId="1"/>
  </si>
  <si>
    <t>パソコン</t>
    <phoneticPr fontId="1"/>
  </si>
  <si>
    <t>係</t>
    <rPh sb="0" eb="1">
      <t>カカリ</t>
    </rPh>
    <phoneticPr fontId="1"/>
  </si>
  <si>
    <t>受付</t>
    <rPh sb="0" eb="2">
      <t>ウケツケ</t>
    </rPh>
    <phoneticPr fontId="1"/>
  </si>
  <si>
    <t>名対</t>
    <rPh sb="0" eb="1">
      <t>ナ</t>
    </rPh>
    <rPh sb="1" eb="2">
      <t>タイ</t>
    </rPh>
    <phoneticPr fontId="1"/>
  </si>
  <si>
    <t>用紙</t>
    <rPh sb="0" eb="2">
      <t>ヨウシ</t>
    </rPh>
    <phoneticPr fontId="1"/>
  </si>
  <si>
    <t>当日投票所　勤務時間、配置人数と係</t>
    <rPh sb="0" eb="2">
      <t>トウジツ</t>
    </rPh>
    <rPh sb="2" eb="4">
      <t>トウヒョウ</t>
    </rPh>
    <rPh sb="4" eb="5">
      <t>ジョ</t>
    </rPh>
    <rPh sb="6" eb="8">
      <t>キンム</t>
    </rPh>
    <rPh sb="8" eb="10">
      <t>ジカン</t>
    </rPh>
    <phoneticPr fontId="1"/>
  </si>
  <si>
    <t>配置人数</t>
    <rPh sb="0" eb="2">
      <t>ハイチ</t>
    </rPh>
    <rPh sb="2" eb="4">
      <t>ニンズウ</t>
    </rPh>
    <phoneticPr fontId="1"/>
  </si>
  <si>
    <t>休憩</t>
    <rPh sb="0" eb="2">
      <t>キュウケイ</t>
    </rPh>
    <phoneticPr fontId="1"/>
  </si>
  <si>
    <t>時間数</t>
    <rPh sb="0" eb="3">
      <t>ジカンスウ</t>
    </rPh>
    <phoneticPr fontId="1"/>
  </si>
  <si>
    <t>受付係</t>
    <rPh sb="0" eb="3">
      <t>ウケツケガカリ</t>
    </rPh>
    <phoneticPr fontId="1"/>
  </si>
  <si>
    <t>当日投票所</t>
    <rPh sb="0" eb="2">
      <t>トウジツ</t>
    </rPh>
    <rPh sb="2" eb="4">
      <t>トウヒョウ</t>
    </rPh>
    <rPh sb="4" eb="5">
      <t>ジョ</t>
    </rPh>
    <phoneticPr fontId="1"/>
  </si>
  <si>
    <t>開票所　勤務時間、配置人数と係</t>
    <rPh sb="0" eb="2">
      <t>カイヒョウ</t>
    </rPh>
    <rPh sb="2" eb="3">
      <t>ショ</t>
    </rPh>
    <rPh sb="4" eb="6">
      <t>キンム</t>
    </rPh>
    <rPh sb="6" eb="8">
      <t>ジカン</t>
    </rPh>
    <phoneticPr fontId="1"/>
  </si>
  <si>
    <t>開披係</t>
    <rPh sb="0" eb="2">
      <t>カイヒ</t>
    </rPh>
    <rPh sb="2" eb="3">
      <t>カカリ</t>
    </rPh>
    <phoneticPr fontId="1"/>
  </si>
  <si>
    <t>開票所</t>
    <rPh sb="0" eb="2">
      <t>カイヒョウ</t>
    </rPh>
    <rPh sb="2" eb="3">
      <t>ジョ</t>
    </rPh>
    <phoneticPr fontId="1"/>
  </si>
  <si>
    <t>全従事者の総勤務時間</t>
    <rPh sb="0" eb="1">
      <t>ゼン</t>
    </rPh>
    <rPh sb="1" eb="4">
      <t>ジュウジシャ</t>
    </rPh>
    <rPh sb="5" eb="6">
      <t>ソウ</t>
    </rPh>
    <rPh sb="6" eb="8">
      <t>キンム</t>
    </rPh>
    <rPh sb="8" eb="10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</si>
</sst>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aaa"/>
    <numFmt numFmtId="178" formatCode="m"/>
    <numFmt numFmtId="179" formatCode="d"/>
    <numFmt numFmtId="180" formatCode="0_);[Red]\(0\)"/>
    <numFmt numFmtId="181" formatCode="[$-411]m/d\(ddd\);@"/>
    <numFmt numFmtId="182" formatCode="0&quot;名&quot;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14"/>
      <color rgb="FFC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0"/>
      <color rgb="FFC00000"/>
      <name val="ＭＳ Ｐ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UD デジタル 教科書体 N-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8"/>
      <color theme="8" tint="-0.249977111117893"/>
      <name val="UD デジタル 教科書体 N-B"/>
      <family val="1"/>
      <charset val="128"/>
    </font>
    <font>
      <b/>
      <sz val="18"/>
      <color rgb="FFFF0000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  <font>
      <sz val="14"/>
      <color theme="9" tint="-0.499984740745262"/>
      <name val="UD デジタル 教科書体 N-B"/>
      <family val="1"/>
      <charset val="128"/>
    </font>
    <font>
      <sz val="11"/>
      <color theme="9" tint="-0.499984740745262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sz val="20"/>
      <color theme="9" tint="-0.499984740745262"/>
      <name val="UD デジタル 教科書体 N-B"/>
      <family val="1"/>
      <charset val="128"/>
    </font>
    <font>
      <sz val="18"/>
      <color theme="9" tint="-0.499984740745262"/>
      <name val="UD デジタル 教科書体 N-B"/>
      <family val="1"/>
      <charset val="128"/>
    </font>
    <font>
      <sz val="13"/>
      <color rgb="FFFF0066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  <font>
      <b/>
      <sz val="18"/>
      <name val="UD デジタル 教科書体 N-B"/>
      <family val="1"/>
      <charset val="128"/>
    </font>
    <font>
      <b/>
      <sz val="18"/>
      <color theme="8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  <font>
      <b/>
      <sz val="12"/>
      <color rgb="FFC0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66003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46">
    <xf numFmtId="0" fontId="0" fillId="0" borderId="0" xfId="0">
      <alignment vertical="center"/>
    </xf>
    <xf numFmtId="0" fontId="10" fillId="0" borderId="0" xfId="0" applyFont="1" applyFill="1" applyBorder="1">
      <alignment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38" fontId="8" fillId="0" borderId="1" xfId="1" applyFont="1" applyBorder="1">
      <alignment vertical="center"/>
    </xf>
    <xf numFmtId="20" fontId="0" fillId="0" borderId="2" xfId="0" applyNumberFormat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1" xfId="0" applyFont="1" applyBorder="1">
      <alignment vertical="center"/>
    </xf>
    <xf numFmtId="0" fontId="0" fillId="0" borderId="3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2" xfId="0" applyFill="1" applyBorder="1">
      <alignment vertical="center"/>
    </xf>
    <xf numFmtId="20" fontId="0" fillId="2" borderId="2" xfId="0" applyNumberFormat="1" applyFill="1" applyBorder="1">
      <alignment vertical="center"/>
    </xf>
    <xf numFmtId="38" fontId="8" fillId="2" borderId="2" xfId="1" applyFont="1" applyFill="1" applyBorder="1">
      <alignment vertical="center"/>
    </xf>
    <xf numFmtId="0" fontId="10" fillId="2" borderId="1" xfId="0" applyFont="1" applyFill="1" applyBorder="1">
      <alignment vertical="center"/>
    </xf>
    <xf numFmtId="38" fontId="8" fillId="2" borderId="1" xfId="1" applyFont="1" applyFill="1" applyBorder="1">
      <alignment vertical="center"/>
    </xf>
    <xf numFmtId="20" fontId="0" fillId="2" borderId="4" xfId="0" applyNumberFormat="1" applyFill="1" applyBorder="1">
      <alignment vertical="center"/>
    </xf>
    <xf numFmtId="38" fontId="8" fillId="2" borderId="3" xfId="1" applyFont="1" applyFill="1" applyBorder="1">
      <alignment vertical="center"/>
    </xf>
    <xf numFmtId="0" fontId="12" fillId="0" borderId="1" xfId="0" applyFont="1" applyBorder="1">
      <alignment vertical="center"/>
    </xf>
    <xf numFmtId="0" fontId="12" fillId="2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20" fontId="0" fillId="0" borderId="0" xfId="0" applyNumberFormat="1" applyFill="1" applyBorder="1" applyAlignment="1">
      <alignment horizontal="center" vertical="center"/>
    </xf>
    <xf numFmtId="38" fontId="0" fillId="3" borderId="7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38" fontId="8" fillId="0" borderId="0" xfId="1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4" borderId="2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3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3" borderId="7" xfId="0" applyNumberFormat="1" applyFill="1" applyBorder="1">
      <alignment vertical="center"/>
    </xf>
    <xf numFmtId="0" fontId="0" fillId="0" borderId="0" xfId="0" applyNumberFormat="1" applyAlignment="1">
      <alignment vertical="center"/>
    </xf>
    <xf numFmtId="38" fontId="8" fillId="3" borderId="7" xfId="1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19" fillId="0" borderId="18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34" fillId="0" borderId="1" xfId="0" applyFont="1" applyBorder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41" fillId="0" borderId="1" xfId="0" applyNumberFormat="1" applyFont="1" applyBorder="1" applyAlignment="1">
      <alignment horizontal="center" vertical="center"/>
    </xf>
    <xf numFmtId="182" fontId="28" fillId="0" borderId="43" xfId="0" applyNumberFormat="1" applyFont="1" applyFill="1" applyBorder="1" applyAlignment="1">
      <alignment horizontal="center" vertical="center" shrinkToFit="1"/>
    </xf>
    <xf numFmtId="0" fontId="31" fillId="0" borderId="45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28" fillId="0" borderId="53" xfId="0" applyFont="1" applyFill="1" applyBorder="1" applyAlignment="1">
      <alignment horizontal="center" vertical="center" shrinkToFit="1"/>
    </xf>
    <xf numFmtId="0" fontId="28" fillId="0" borderId="52" xfId="0" applyFont="1" applyFill="1" applyBorder="1" applyAlignment="1">
      <alignment horizontal="center" vertical="center" shrinkToFit="1"/>
    </xf>
    <xf numFmtId="182" fontId="28" fillId="0" borderId="44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/>
    </xf>
    <xf numFmtId="0" fontId="32" fillId="0" borderId="1" xfId="0" applyFont="1" applyBorder="1">
      <alignment vertical="center"/>
    </xf>
    <xf numFmtId="0" fontId="38" fillId="0" borderId="0" xfId="0" applyFont="1" applyAlignment="1">
      <alignment horizontal="left" vertical="center"/>
    </xf>
    <xf numFmtId="58" fontId="18" fillId="0" borderId="0" xfId="0" applyNumberFormat="1" applyFont="1" applyFill="1" applyBorder="1" applyAlignment="1">
      <alignment vertical="center" wrapText="1"/>
    </xf>
    <xf numFmtId="0" fontId="32" fillId="6" borderId="46" xfId="0" applyFont="1" applyFill="1" applyBorder="1" applyAlignment="1" applyProtection="1">
      <alignment horizontal="center" vertical="center" shrinkToFit="1"/>
      <protection locked="0"/>
    </xf>
    <xf numFmtId="0" fontId="31" fillId="6" borderId="47" xfId="0" applyFont="1" applyFill="1" applyBorder="1" applyAlignment="1" applyProtection="1">
      <alignment horizontal="center" vertical="center" shrinkToFit="1"/>
      <protection locked="0"/>
    </xf>
    <xf numFmtId="0" fontId="31" fillId="6" borderId="48" xfId="0" applyFont="1" applyFill="1" applyBorder="1" applyAlignment="1" applyProtection="1">
      <alignment horizontal="center" vertical="center" shrinkToFit="1"/>
      <protection locked="0"/>
    </xf>
    <xf numFmtId="0" fontId="31" fillId="6" borderId="49" xfId="0" applyFont="1" applyFill="1" applyBorder="1" applyAlignment="1" applyProtection="1">
      <alignment horizontal="center" vertical="center" shrinkToFit="1"/>
      <protection locked="0"/>
    </xf>
    <xf numFmtId="0" fontId="31" fillId="6" borderId="50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52" xfId="0" applyFont="1" applyFill="1" applyBorder="1" applyAlignment="1" applyProtection="1">
      <alignment horizontal="center" vertical="center" shrinkToFit="1"/>
      <protection locked="0"/>
    </xf>
    <xf numFmtId="0" fontId="40" fillId="6" borderId="1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>
      <alignment horizontal="right" vertical="center"/>
    </xf>
    <xf numFmtId="0" fontId="44" fillId="2" borderId="2" xfId="0" applyFont="1" applyFill="1" applyBorder="1">
      <alignment vertical="center"/>
    </xf>
    <xf numFmtId="0" fontId="44" fillId="2" borderId="1" xfId="0" applyFont="1" applyFill="1" applyBorder="1">
      <alignment vertical="center"/>
    </xf>
    <xf numFmtId="0" fontId="44" fillId="0" borderId="1" xfId="0" applyFont="1" applyBorder="1">
      <alignment vertical="center"/>
    </xf>
    <xf numFmtId="0" fontId="45" fillId="2" borderId="2" xfId="0" applyFont="1" applyFill="1" applyBorder="1">
      <alignment vertical="center"/>
    </xf>
    <xf numFmtId="0" fontId="46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1" xfId="0" applyFont="1" applyFill="1" applyBorder="1">
      <alignment vertical="center"/>
    </xf>
    <xf numFmtId="0" fontId="0" fillId="7" borderId="0" xfId="0" applyFill="1">
      <alignment vertical="center"/>
    </xf>
    <xf numFmtId="178" fontId="15" fillId="0" borderId="26" xfId="0" applyNumberFormat="1" applyFont="1" applyBorder="1" applyAlignment="1">
      <alignment horizontal="center" vertical="center"/>
    </xf>
    <xf numFmtId="178" fontId="15" fillId="0" borderId="22" xfId="0" applyNumberFormat="1" applyFont="1" applyBorder="1" applyAlignment="1">
      <alignment horizontal="center" vertical="center"/>
    </xf>
    <xf numFmtId="179" fontId="15" fillId="0" borderId="26" xfId="0" applyNumberFormat="1" applyFont="1" applyBorder="1" applyAlignment="1">
      <alignment horizontal="center" vertical="center"/>
    </xf>
    <xf numFmtId="179" fontId="15" fillId="0" borderId="22" xfId="0" applyNumberFormat="1" applyFont="1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177" fontId="12" fillId="0" borderId="22" xfId="0" applyNumberFormat="1" applyFont="1" applyBorder="1" applyAlignment="1">
      <alignment horizontal="center" vertical="center"/>
    </xf>
    <xf numFmtId="177" fontId="17" fillId="5" borderId="26" xfId="0" applyNumberFormat="1" applyFont="1" applyFill="1" applyBorder="1" applyAlignment="1">
      <alignment horizontal="center" vertical="center"/>
    </xf>
    <xf numFmtId="177" fontId="17" fillId="5" borderId="22" xfId="0" applyNumberFormat="1" applyFont="1" applyFill="1" applyBorder="1" applyAlignment="1">
      <alignment horizontal="center" vertical="center"/>
    </xf>
    <xf numFmtId="177" fontId="12" fillId="5" borderId="26" xfId="0" applyNumberFormat="1" applyFont="1" applyFill="1" applyBorder="1" applyAlignment="1">
      <alignment horizontal="center" vertical="center"/>
    </xf>
    <xf numFmtId="177" fontId="12" fillId="5" borderId="22" xfId="0" applyNumberFormat="1" applyFont="1" applyFill="1" applyBorder="1" applyAlignment="1">
      <alignment horizontal="center" vertical="center"/>
    </xf>
    <xf numFmtId="177" fontId="12" fillId="0" borderId="26" xfId="0" applyNumberFormat="1" applyFont="1" applyFill="1" applyBorder="1" applyAlignment="1">
      <alignment horizontal="center" vertical="center"/>
    </xf>
    <xf numFmtId="177" fontId="12" fillId="0" borderId="22" xfId="0" applyNumberFormat="1" applyFont="1" applyFill="1" applyBorder="1" applyAlignment="1">
      <alignment horizontal="center" vertical="center"/>
    </xf>
    <xf numFmtId="20" fontId="0" fillId="4" borderId="19" xfId="0" applyNumberFormat="1" applyFill="1" applyBorder="1" applyAlignment="1">
      <alignment horizontal="center" vertical="center"/>
    </xf>
    <xf numFmtId="20" fontId="0" fillId="4" borderId="1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20" fontId="9" fillId="0" borderId="26" xfId="0" applyNumberFormat="1" applyFont="1" applyBorder="1" applyAlignment="1">
      <alignment horizontal="center" vertical="center"/>
    </xf>
    <xf numFmtId="20" fontId="9" fillId="0" borderId="22" xfId="0" applyNumberFormat="1" applyFont="1" applyBorder="1" applyAlignment="1">
      <alignment horizontal="center" vertical="center"/>
    </xf>
    <xf numFmtId="20" fontId="0" fillId="4" borderId="26" xfId="0" applyNumberFormat="1" applyFill="1" applyBorder="1" applyAlignment="1">
      <alignment horizontal="center" vertical="center"/>
    </xf>
    <xf numFmtId="20" fontId="0" fillId="4" borderId="22" xfId="0" applyNumberFormat="1" applyFill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0" fontId="9" fillId="4" borderId="26" xfId="0" applyNumberFormat="1" applyFont="1" applyFill="1" applyBorder="1" applyAlignment="1">
      <alignment horizontal="center" vertical="center"/>
    </xf>
    <xf numFmtId="20" fontId="9" fillId="4" borderId="22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0" fontId="10" fillId="0" borderId="2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0" fillId="4" borderId="35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10" fillId="4" borderId="36" xfId="0" applyFont="1" applyFill="1" applyBorder="1" applyAlignment="1">
      <alignment horizontal="center" vertical="center" shrinkToFit="1"/>
    </xf>
    <xf numFmtId="20" fontId="12" fillId="4" borderId="13" xfId="0" applyNumberFormat="1" applyFont="1" applyFill="1" applyBorder="1" applyAlignment="1">
      <alignment horizontal="center" vertical="center"/>
    </xf>
    <xf numFmtId="20" fontId="12" fillId="4" borderId="14" xfId="0" applyNumberFormat="1" applyFont="1" applyFill="1" applyBorder="1" applyAlignment="1">
      <alignment horizontal="center" vertical="center"/>
    </xf>
    <xf numFmtId="20" fontId="12" fillId="4" borderId="15" xfId="0" applyNumberFormat="1" applyFont="1" applyFill="1" applyBorder="1" applyAlignment="1">
      <alignment horizontal="center" vertical="center"/>
    </xf>
    <xf numFmtId="20" fontId="12" fillId="4" borderId="16" xfId="0" applyNumberFormat="1" applyFont="1" applyFill="1" applyBorder="1" applyAlignment="1">
      <alignment horizontal="center" vertical="center"/>
    </xf>
    <xf numFmtId="20" fontId="47" fillId="4" borderId="17" xfId="0" applyNumberFormat="1" applyFont="1" applyFill="1" applyBorder="1" applyAlignment="1">
      <alignment horizontal="center" vertical="center"/>
    </xf>
    <xf numFmtId="20" fontId="47" fillId="4" borderId="18" xfId="0" applyNumberFormat="1" applyFont="1" applyFill="1" applyBorder="1" applyAlignment="1">
      <alignment horizontal="center" vertical="center"/>
    </xf>
    <xf numFmtId="20" fontId="47" fillId="4" borderId="19" xfId="0" applyNumberFormat="1" applyFont="1" applyFill="1" applyBorder="1" applyAlignment="1">
      <alignment horizontal="center" vertical="center"/>
    </xf>
    <xf numFmtId="20" fontId="47" fillId="4" borderId="1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0" fontId="0" fillId="4" borderId="13" xfId="0" applyNumberFormat="1" applyFill="1" applyBorder="1" applyAlignment="1">
      <alignment horizontal="center" vertical="center"/>
    </xf>
    <xf numFmtId="20" fontId="0" fillId="4" borderId="14" xfId="0" applyNumberFormat="1" applyFill="1" applyBorder="1" applyAlignment="1">
      <alignment horizontal="center" vertical="center"/>
    </xf>
    <xf numFmtId="20" fontId="0" fillId="4" borderId="15" xfId="0" applyNumberFormat="1" applyFill="1" applyBorder="1" applyAlignment="1">
      <alignment horizontal="center" vertical="center"/>
    </xf>
    <xf numFmtId="20" fontId="9" fillId="4" borderId="17" xfId="0" applyNumberFormat="1" applyFont="1" applyFill="1" applyBorder="1" applyAlignment="1">
      <alignment horizontal="center" vertical="center"/>
    </xf>
    <xf numFmtId="20" fontId="9" fillId="4" borderId="18" xfId="0" applyNumberFormat="1" applyFont="1" applyFill="1" applyBorder="1" applyAlignment="1">
      <alignment horizontal="center" vertical="center"/>
    </xf>
    <xf numFmtId="20" fontId="9" fillId="4" borderId="19" xfId="0" applyNumberFormat="1" applyFont="1" applyFill="1" applyBorder="1" applyAlignment="1">
      <alignment horizontal="center" vertical="center"/>
    </xf>
    <xf numFmtId="20" fontId="9" fillId="4" borderId="16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58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181" fontId="27" fillId="0" borderId="23" xfId="0" applyNumberFormat="1" applyFont="1" applyFill="1" applyBorder="1" applyAlignment="1">
      <alignment horizontal="center" vertical="center" wrapText="1"/>
    </xf>
    <xf numFmtId="181" fontId="27" fillId="0" borderId="25" xfId="0" applyNumberFormat="1" applyFont="1" applyFill="1" applyBorder="1" applyAlignment="1">
      <alignment horizontal="center" vertical="center" wrapText="1"/>
    </xf>
    <xf numFmtId="181" fontId="25" fillId="0" borderId="23" xfId="0" applyNumberFormat="1" applyFont="1" applyFill="1" applyBorder="1" applyAlignment="1">
      <alignment horizontal="center" vertical="center" wrapText="1"/>
    </xf>
    <xf numFmtId="181" fontId="25" fillId="0" borderId="25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textRotation="255"/>
    </xf>
    <xf numFmtId="0" fontId="21" fillId="0" borderId="27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4" fillId="6" borderId="37" xfId="0" applyFont="1" applyFill="1" applyBorder="1" applyAlignment="1" applyProtection="1">
      <alignment horizontal="left" vertical="center" wrapText="1"/>
      <protection locked="0"/>
    </xf>
    <xf numFmtId="0" fontId="24" fillId="6" borderId="39" xfId="0" applyFont="1" applyFill="1" applyBorder="1" applyAlignment="1" applyProtection="1">
      <alignment horizontal="left" vertical="center" wrapText="1"/>
      <protection locked="0"/>
    </xf>
    <xf numFmtId="0" fontId="24" fillId="6" borderId="17" xfId="0" applyFont="1" applyFill="1" applyBorder="1" applyAlignment="1" applyProtection="1">
      <alignment horizontal="left" vertical="center" wrapText="1"/>
      <protection locked="0"/>
    </xf>
    <xf numFmtId="0" fontId="24" fillId="6" borderId="42" xfId="0" applyFont="1" applyFill="1" applyBorder="1" applyAlignment="1" applyProtection="1">
      <alignment horizontal="left" vertical="center" wrapText="1"/>
      <protection locked="0"/>
    </xf>
    <xf numFmtId="181" fontId="38" fillId="0" borderId="23" xfId="0" applyNumberFormat="1" applyFont="1" applyFill="1" applyBorder="1" applyAlignment="1">
      <alignment horizontal="center" vertical="center" wrapText="1"/>
    </xf>
    <xf numFmtId="181" fontId="38" fillId="0" borderId="25" xfId="0" applyNumberFormat="1" applyFont="1" applyFill="1" applyBorder="1" applyAlignment="1">
      <alignment horizontal="center" vertical="center" wrapText="1"/>
    </xf>
    <xf numFmtId="181" fontId="39" fillId="0" borderId="23" xfId="0" applyNumberFormat="1" applyFont="1" applyFill="1" applyBorder="1" applyAlignment="1">
      <alignment horizontal="center" vertical="center" wrapText="1"/>
    </xf>
    <xf numFmtId="181" fontId="39" fillId="0" borderId="25" xfId="0" applyNumberFormat="1" applyFont="1" applyFill="1" applyBorder="1" applyAlignment="1">
      <alignment horizontal="center" vertical="center" wrapText="1"/>
    </xf>
    <xf numFmtId="181" fontId="26" fillId="0" borderId="23" xfId="0" applyNumberFormat="1" applyFont="1" applyFill="1" applyBorder="1" applyAlignment="1">
      <alignment horizontal="center" vertical="center" wrapText="1"/>
    </xf>
    <xf numFmtId="181" fontId="26" fillId="0" borderId="25" xfId="0" applyNumberFormat="1" applyFont="1" applyFill="1" applyBorder="1" applyAlignment="1">
      <alignment horizontal="center" vertical="center" wrapText="1"/>
    </xf>
    <xf numFmtId="58" fontId="42" fillId="0" borderId="0" xfId="0" applyNumberFormat="1" applyFont="1" applyFill="1" applyBorder="1" applyAlignment="1">
      <alignment horizontal="center" vertical="center" wrapText="1"/>
    </xf>
    <xf numFmtId="58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39" xfId="0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0033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ECA5-DCCC-488C-98AE-1ED464B94930}">
  <sheetPr>
    <pageSetUpPr fitToPage="1"/>
  </sheetPr>
  <dimension ref="B1:BY58"/>
  <sheetViews>
    <sheetView tabSelected="1" view="pageBreakPreview" topLeftCell="A26" zoomScale="80" zoomScaleNormal="100" zoomScaleSheetLayoutView="80" workbookViewId="0">
      <selection activeCell="AQ58" sqref="AQ58"/>
    </sheetView>
  </sheetViews>
  <sheetFormatPr defaultRowHeight="13.5"/>
  <cols>
    <col min="1" max="1" width="1.625" customWidth="1"/>
    <col min="2" max="2" width="20.125" customWidth="1"/>
    <col min="3" max="15" width="3.75" customWidth="1"/>
    <col min="16" max="16" width="3.5" customWidth="1"/>
    <col min="17" max="40" width="3.75" customWidth="1"/>
    <col min="41" max="41" width="6.625" customWidth="1"/>
    <col min="42" max="43" width="7.375" customWidth="1"/>
    <col min="44" max="44" width="2.25" customWidth="1"/>
    <col min="45" max="45" width="7.375" customWidth="1"/>
    <col min="46" max="81" width="2.875" customWidth="1"/>
  </cols>
  <sheetData>
    <row r="1" spans="2:77" ht="17.25" customHeight="1">
      <c r="B1" s="229">
        <v>45858</v>
      </c>
      <c r="C1" s="230"/>
      <c r="D1" s="231" t="s">
        <v>87</v>
      </c>
      <c r="E1" s="231"/>
      <c r="F1" s="231"/>
      <c r="G1" s="231"/>
      <c r="H1" s="232" t="s">
        <v>88</v>
      </c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1" t="s">
        <v>89</v>
      </c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3"/>
      <c r="AP1" s="233"/>
      <c r="AQ1" s="233"/>
      <c r="AR1" s="233"/>
      <c r="AS1" s="233"/>
      <c r="AT1" s="233"/>
      <c r="AU1" s="233"/>
      <c r="AV1" s="233"/>
    </row>
    <row r="3" spans="2:77" ht="14.25">
      <c r="B3" s="6" t="s">
        <v>90</v>
      </c>
    </row>
    <row r="4" spans="2:77" ht="14.25" hidden="1">
      <c r="B4" s="6">
        <v>1</v>
      </c>
      <c r="C4">
        <f>B4+1</f>
        <v>2</v>
      </c>
      <c r="D4">
        <f t="shared" ref="D4:AN4" si="0">C4+1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  <c r="N4">
        <f t="shared" si="0"/>
        <v>13</v>
      </c>
      <c r="O4">
        <f t="shared" si="0"/>
        <v>14</v>
      </c>
      <c r="P4">
        <f t="shared" si="0"/>
        <v>15</v>
      </c>
      <c r="Q4">
        <f t="shared" si="0"/>
        <v>16</v>
      </c>
      <c r="R4">
        <f t="shared" si="0"/>
        <v>17</v>
      </c>
      <c r="S4">
        <f t="shared" si="0"/>
        <v>18</v>
      </c>
      <c r="T4">
        <f t="shared" si="0"/>
        <v>19</v>
      </c>
      <c r="U4">
        <f t="shared" si="0"/>
        <v>20</v>
      </c>
      <c r="V4">
        <f t="shared" si="0"/>
        <v>21</v>
      </c>
      <c r="AG4">
        <f>V4+1</f>
        <v>22</v>
      </c>
      <c r="AH4">
        <f t="shared" si="0"/>
        <v>23</v>
      </c>
      <c r="AI4">
        <f t="shared" si="0"/>
        <v>24</v>
      </c>
      <c r="AJ4">
        <f t="shared" si="0"/>
        <v>25</v>
      </c>
      <c r="AK4">
        <f t="shared" si="0"/>
        <v>26</v>
      </c>
      <c r="AL4">
        <f t="shared" si="0"/>
        <v>27</v>
      </c>
      <c r="AM4">
        <f t="shared" si="0"/>
        <v>28</v>
      </c>
      <c r="AN4">
        <f t="shared" si="0"/>
        <v>29</v>
      </c>
    </row>
    <row r="5" spans="2:77" ht="14.25" customHeight="1">
      <c r="B5" s="201" t="s">
        <v>91</v>
      </c>
      <c r="C5" s="202"/>
      <c r="D5" s="202"/>
      <c r="E5" s="202"/>
      <c r="F5" s="202"/>
      <c r="G5" s="202"/>
      <c r="H5" s="203"/>
      <c r="I5" s="91">
        <f t="shared" ref="I5:I6" si="1">K5-1</f>
        <v>45842</v>
      </c>
      <c r="J5" s="92"/>
      <c r="K5" s="91">
        <f t="shared" ref="K5:K6" si="2">M5-1</f>
        <v>45843</v>
      </c>
      <c r="L5" s="92"/>
      <c r="M5" s="91">
        <f t="shared" ref="M5:M6" si="3">O5-1</f>
        <v>45844</v>
      </c>
      <c r="N5" s="92"/>
      <c r="O5" s="91">
        <f t="shared" ref="O5:O6" si="4">Q5-1</f>
        <v>45845</v>
      </c>
      <c r="P5" s="92"/>
      <c r="Q5" s="91">
        <f t="shared" ref="Q5:Q6" si="5">S5-1</f>
        <v>45846</v>
      </c>
      <c r="R5" s="92"/>
      <c r="S5" s="91">
        <f t="shared" ref="S5:S6" si="6">U5-1</f>
        <v>45847</v>
      </c>
      <c r="T5" s="92"/>
      <c r="U5" s="91">
        <f t="shared" ref="U5:U6" si="7">W5-1</f>
        <v>45848</v>
      </c>
      <c r="V5" s="92"/>
      <c r="W5" s="91">
        <f t="shared" ref="W5:W6" si="8">Y5-1</f>
        <v>45849</v>
      </c>
      <c r="X5" s="92"/>
      <c r="Y5" s="91">
        <f t="shared" ref="Y5:Y6" si="9">AA5-1</f>
        <v>45850</v>
      </c>
      <c r="Z5" s="92"/>
      <c r="AA5" s="91">
        <f t="shared" ref="AA5:AA6" si="10">AC5-1</f>
        <v>45851</v>
      </c>
      <c r="AB5" s="92"/>
      <c r="AC5" s="91">
        <f t="shared" ref="AC5:AC6" si="11">AE5-1</f>
        <v>45852</v>
      </c>
      <c r="AD5" s="92"/>
      <c r="AE5" s="91">
        <f t="shared" ref="AE5:AE6" si="12">AG5-1</f>
        <v>45853</v>
      </c>
      <c r="AF5" s="92"/>
      <c r="AG5" s="91">
        <f>AI5-1</f>
        <v>45854</v>
      </c>
      <c r="AH5" s="92"/>
      <c r="AI5" s="91">
        <f>AK5-1</f>
        <v>45855</v>
      </c>
      <c r="AJ5" s="92"/>
      <c r="AK5" s="91">
        <f>AM5-1</f>
        <v>45856</v>
      </c>
      <c r="AL5" s="92"/>
      <c r="AM5" s="91">
        <f>B1-1</f>
        <v>45857</v>
      </c>
      <c r="AN5" s="92"/>
      <c r="AO5" s="135" t="s">
        <v>92</v>
      </c>
      <c r="AP5" s="135" t="s">
        <v>93</v>
      </c>
      <c r="AQ5" s="135" t="s">
        <v>94</v>
      </c>
    </row>
    <row r="6" spans="2:77" ht="14.25">
      <c r="B6" s="205" t="s">
        <v>95</v>
      </c>
      <c r="C6" s="234"/>
      <c r="D6" s="234"/>
      <c r="E6" s="234"/>
      <c r="F6" s="234"/>
      <c r="G6" s="234"/>
      <c r="H6" s="207"/>
      <c r="I6" s="93">
        <f t="shared" si="1"/>
        <v>45842</v>
      </c>
      <c r="J6" s="94"/>
      <c r="K6" s="93">
        <f t="shared" si="2"/>
        <v>45843</v>
      </c>
      <c r="L6" s="94"/>
      <c r="M6" s="93">
        <f t="shared" si="3"/>
        <v>45844</v>
      </c>
      <c r="N6" s="94"/>
      <c r="O6" s="93">
        <f t="shared" si="4"/>
        <v>45845</v>
      </c>
      <c r="P6" s="94"/>
      <c r="Q6" s="93">
        <f t="shared" si="5"/>
        <v>45846</v>
      </c>
      <c r="R6" s="94"/>
      <c r="S6" s="93">
        <f t="shared" si="6"/>
        <v>45847</v>
      </c>
      <c r="T6" s="94"/>
      <c r="U6" s="93">
        <f t="shared" si="7"/>
        <v>45848</v>
      </c>
      <c r="V6" s="94"/>
      <c r="W6" s="93">
        <f t="shared" si="8"/>
        <v>45849</v>
      </c>
      <c r="X6" s="94"/>
      <c r="Y6" s="93">
        <f t="shared" si="9"/>
        <v>45850</v>
      </c>
      <c r="Z6" s="94"/>
      <c r="AA6" s="93">
        <f t="shared" si="10"/>
        <v>45851</v>
      </c>
      <c r="AB6" s="94"/>
      <c r="AC6" s="93">
        <f t="shared" si="11"/>
        <v>45852</v>
      </c>
      <c r="AD6" s="94"/>
      <c r="AE6" s="93">
        <f t="shared" si="12"/>
        <v>45853</v>
      </c>
      <c r="AF6" s="94"/>
      <c r="AG6" s="93">
        <f>AI6-1</f>
        <v>45854</v>
      </c>
      <c r="AH6" s="94"/>
      <c r="AI6" s="93">
        <f>AK6-1</f>
        <v>45855</v>
      </c>
      <c r="AJ6" s="94"/>
      <c r="AK6" s="93">
        <f>AM6-1</f>
        <v>45856</v>
      </c>
      <c r="AL6" s="94"/>
      <c r="AM6" s="93">
        <f>AM5</f>
        <v>45857</v>
      </c>
      <c r="AN6" s="94"/>
      <c r="AO6" s="136"/>
      <c r="AP6" s="136"/>
      <c r="AQ6" s="136"/>
    </row>
    <row r="7" spans="2:77">
      <c r="B7" s="205" t="s">
        <v>96</v>
      </c>
      <c r="C7" s="234"/>
      <c r="D7" s="234"/>
      <c r="E7" s="234"/>
      <c r="F7" s="234"/>
      <c r="G7" s="234"/>
      <c r="H7" s="207"/>
      <c r="I7" s="97" t="s">
        <v>39</v>
      </c>
      <c r="J7" s="98"/>
      <c r="K7" s="99" t="s">
        <v>97</v>
      </c>
      <c r="L7" s="100"/>
      <c r="M7" s="101" t="s">
        <v>98</v>
      </c>
      <c r="N7" s="102"/>
      <c r="O7" s="97" t="s">
        <v>99</v>
      </c>
      <c r="P7" s="98"/>
      <c r="Q7" s="97" t="s">
        <v>40</v>
      </c>
      <c r="R7" s="98"/>
      <c r="S7" s="97" t="s">
        <v>41</v>
      </c>
      <c r="T7" s="98"/>
      <c r="U7" s="97" t="s">
        <v>42</v>
      </c>
      <c r="V7" s="98"/>
      <c r="W7" s="97" t="s">
        <v>39</v>
      </c>
      <c r="X7" s="98"/>
      <c r="Y7" s="99" t="s">
        <v>97</v>
      </c>
      <c r="Z7" s="100"/>
      <c r="AA7" s="101" t="s">
        <v>98</v>
      </c>
      <c r="AB7" s="102"/>
      <c r="AC7" s="97" t="s">
        <v>99</v>
      </c>
      <c r="AD7" s="98"/>
      <c r="AE7" s="97" t="s">
        <v>40</v>
      </c>
      <c r="AF7" s="98"/>
      <c r="AG7" s="97" t="s">
        <v>41</v>
      </c>
      <c r="AH7" s="98"/>
      <c r="AI7" s="97" t="s">
        <v>42</v>
      </c>
      <c r="AJ7" s="98"/>
      <c r="AK7" s="97" t="s">
        <v>39</v>
      </c>
      <c r="AL7" s="98"/>
      <c r="AM7" s="99" t="s">
        <v>97</v>
      </c>
      <c r="AN7" s="100"/>
      <c r="AO7" s="35" t="s">
        <v>100</v>
      </c>
      <c r="AP7" s="136"/>
      <c r="AQ7" s="35" t="s">
        <v>100</v>
      </c>
    </row>
    <row r="8" spans="2:77" ht="14.25" thickBot="1">
      <c r="B8" s="118" t="s">
        <v>101</v>
      </c>
      <c r="C8" s="119"/>
      <c r="D8" s="119"/>
      <c r="E8" s="119"/>
      <c r="F8" s="119"/>
      <c r="G8" s="119"/>
      <c r="H8" s="204"/>
      <c r="I8" s="88" t="s">
        <v>102</v>
      </c>
      <c r="J8" s="87" t="s">
        <v>103</v>
      </c>
      <c r="K8" s="88" t="s">
        <v>102</v>
      </c>
      <c r="L8" s="87" t="s">
        <v>103</v>
      </c>
      <c r="M8" s="88" t="s">
        <v>102</v>
      </c>
      <c r="N8" s="87" t="s">
        <v>103</v>
      </c>
      <c r="O8" s="88" t="s">
        <v>102</v>
      </c>
      <c r="P8" s="87" t="s">
        <v>103</v>
      </c>
      <c r="Q8" s="88" t="s">
        <v>102</v>
      </c>
      <c r="R8" s="87" t="s">
        <v>103</v>
      </c>
      <c r="S8" s="88" t="s">
        <v>102</v>
      </c>
      <c r="T8" s="87" t="s">
        <v>103</v>
      </c>
      <c r="U8" s="88" t="s">
        <v>102</v>
      </c>
      <c r="V8" s="87" t="s">
        <v>103</v>
      </c>
      <c r="W8" s="88" t="s">
        <v>102</v>
      </c>
      <c r="X8" s="87" t="s">
        <v>103</v>
      </c>
      <c r="Y8" s="88" t="s">
        <v>102</v>
      </c>
      <c r="Z8" s="87" t="s">
        <v>103</v>
      </c>
      <c r="AA8" s="88" t="s">
        <v>102</v>
      </c>
      <c r="AB8" s="87" t="s">
        <v>103</v>
      </c>
      <c r="AC8" s="88" t="s">
        <v>102</v>
      </c>
      <c r="AD8" s="87" t="s">
        <v>103</v>
      </c>
      <c r="AE8" s="88" t="s">
        <v>102</v>
      </c>
      <c r="AF8" s="87" t="s">
        <v>103</v>
      </c>
      <c r="AG8" s="88" t="s">
        <v>102</v>
      </c>
      <c r="AH8" s="87" t="s">
        <v>103</v>
      </c>
      <c r="AI8" s="88" t="s">
        <v>102</v>
      </c>
      <c r="AJ8" s="87" t="s">
        <v>103</v>
      </c>
      <c r="AK8" s="88" t="s">
        <v>102</v>
      </c>
      <c r="AL8" s="87" t="s">
        <v>103</v>
      </c>
      <c r="AM8" s="88" t="s">
        <v>102</v>
      </c>
      <c r="AN8" s="87" t="s">
        <v>103</v>
      </c>
      <c r="AO8" s="36" t="s">
        <v>104</v>
      </c>
      <c r="AP8" s="36" t="s">
        <v>105</v>
      </c>
      <c r="AQ8" s="36" t="s">
        <v>106</v>
      </c>
    </row>
    <row r="9" spans="2:77" ht="14.45" customHeight="1" thickTop="1">
      <c r="B9" s="208" t="s">
        <v>58</v>
      </c>
      <c r="C9" s="209"/>
      <c r="D9" s="209"/>
      <c r="E9" s="209"/>
      <c r="F9" s="209"/>
      <c r="G9" s="209"/>
      <c r="H9" s="210"/>
      <c r="I9" s="79">
        <v>6</v>
      </c>
      <c r="J9" s="79">
        <v>6</v>
      </c>
      <c r="K9" s="79">
        <v>6</v>
      </c>
      <c r="L9" s="79">
        <v>6</v>
      </c>
      <c r="M9" s="79">
        <v>6</v>
      </c>
      <c r="N9" s="79">
        <v>6</v>
      </c>
      <c r="O9" s="79">
        <v>6</v>
      </c>
      <c r="P9" s="79">
        <v>6</v>
      </c>
      <c r="Q9" s="79">
        <v>6</v>
      </c>
      <c r="R9" s="79">
        <v>6</v>
      </c>
      <c r="S9" s="79">
        <v>6</v>
      </c>
      <c r="T9" s="79">
        <v>6</v>
      </c>
      <c r="U9" s="79">
        <v>6</v>
      </c>
      <c r="V9" s="79">
        <v>6</v>
      </c>
      <c r="W9" s="79">
        <v>6</v>
      </c>
      <c r="X9" s="79">
        <v>6</v>
      </c>
      <c r="Y9" s="82">
        <v>6</v>
      </c>
      <c r="Z9" s="82">
        <v>6</v>
      </c>
      <c r="AA9" s="82">
        <v>6</v>
      </c>
      <c r="AB9" s="82">
        <v>6</v>
      </c>
      <c r="AC9" s="82">
        <v>6</v>
      </c>
      <c r="AD9" s="82">
        <v>6</v>
      </c>
      <c r="AE9" s="82">
        <v>6</v>
      </c>
      <c r="AF9" s="82">
        <v>6</v>
      </c>
      <c r="AG9" s="82">
        <v>6</v>
      </c>
      <c r="AH9" s="82">
        <v>6</v>
      </c>
      <c r="AI9" s="82">
        <v>6</v>
      </c>
      <c r="AJ9" s="82">
        <v>6</v>
      </c>
      <c r="AK9" s="82">
        <v>6</v>
      </c>
      <c r="AL9" s="82">
        <v>6</v>
      </c>
      <c r="AM9" s="79">
        <v>7</v>
      </c>
      <c r="AN9" s="79">
        <v>7</v>
      </c>
      <c r="AO9" s="11">
        <f t="shared" ref="AO9:AO15" si="13">SUM(I9:AN9)</f>
        <v>194</v>
      </c>
      <c r="AP9" s="12">
        <f t="shared" ref="AP9:AP15" si="14">G25</f>
        <v>0.25</v>
      </c>
      <c r="AQ9" s="13">
        <f t="shared" ref="AQ9:AQ15" si="15">AO9*AP9*24</f>
        <v>1164</v>
      </c>
      <c r="AT9">
        <f>I9-2</f>
        <v>4</v>
      </c>
      <c r="AU9">
        <f t="shared" ref="AU9:BJ15" si="16">J9-2</f>
        <v>4</v>
      </c>
      <c r="AV9">
        <f t="shared" si="16"/>
        <v>4</v>
      </c>
      <c r="AW9">
        <f t="shared" si="16"/>
        <v>4</v>
      </c>
      <c r="AX9">
        <f t="shared" si="16"/>
        <v>4</v>
      </c>
      <c r="AY9">
        <f t="shared" si="16"/>
        <v>4</v>
      </c>
      <c r="AZ9">
        <f t="shared" si="16"/>
        <v>4</v>
      </c>
      <c r="BA9">
        <f t="shared" si="16"/>
        <v>4</v>
      </c>
      <c r="BB9">
        <f t="shared" si="16"/>
        <v>4</v>
      </c>
      <c r="BC9">
        <f t="shared" si="16"/>
        <v>4</v>
      </c>
      <c r="BD9">
        <f t="shared" si="16"/>
        <v>4</v>
      </c>
      <c r="BE9">
        <f t="shared" si="16"/>
        <v>4</v>
      </c>
      <c r="BF9">
        <f t="shared" si="16"/>
        <v>4</v>
      </c>
      <c r="BG9">
        <f t="shared" si="16"/>
        <v>4</v>
      </c>
      <c r="BH9">
        <f t="shared" si="16"/>
        <v>4</v>
      </c>
      <c r="BI9">
        <f t="shared" si="16"/>
        <v>4</v>
      </c>
      <c r="BJ9">
        <f t="shared" si="16"/>
        <v>4</v>
      </c>
      <c r="BK9">
        <f t="shared" ref="BK9:BY15" si="17">Z9-2</f>
        <v>4</v>
      </c>
      <c r="BL9">
        <f t="shared" si="17"/>
        <v>4</v>
      </c>
      <c r="BM9">
        <f t="shared" si="17"/>
        <v>4</v>
      </c>
      <c r="BN9">
        <f t="shared" si="17"/>
        <v>4</v>
      </c>
      <c r="BO9">
        <f t="shared" si="17"/>
        <v>4</v>
      </c>
      <c r="BP9">
        <f t="shared" si="17"/>
        <v>4</v>
      </c>
      <c r="BQ9">
        <f t="shared" si="17"/>
        <v>4</v>
      </c>
      <c r="BR9">
        <f t="shared" si="17"/>
        <v>4</v>
      </c>
      <c r="BS9">
        <f t="shared" si="17"/>
        <v>4</v>
      </c>
      <c r="BT9">
        <f t="shared" si="17"/>
        <v>4</v>
      </c>
      <c r="BU9">
        <f t="shared" si="17"/>
        <v>4</v>
      </c>
      <c r="BV9">
        <f t="shared" si="17"/>
        <v>4</v>
      </c>
      <c r="BW9">
        <f t="shared" si="17"/>
        <v>4</v>
      </c>
      <c r="BX9">
        <f t="shared" si="17"/>
        <v>5</v>
      </c>
      <c r="BY9">
        <f t="shared" si="17"/>
        <v>5</v>
      </c>
    </row>
    <row r="10" spans="2:77" ht="14.25">
      <c r="B10" s="132" t="s">
        <v>63</v>
      </c>
      <c r="C10" s="133"/>
      <c r="D10" s="133"/>
      <c r="E10" s="133"/>
      <c r="F10" s="133"/>
      <c r="G10" s="133"/>
      <c r="H10" s="134"/>
      <c r="I10" s="81">
        <v>6</v>
      </c>
      <c r="J10" s="81">
        <v>6</v>
      </c>
      <c r="K10" s="81">
        <v>6</v>
      </c>
      <c r="L10" s="81">
        <v>6</v>
      </c>
      <c r="M10" s="81">
        <v>6</v>
      </c>
      <c r="N10" s="81">
        <v>6</v>
      </c>
      <c r="O10" s="81">
        <v>6</v>
      </c>
      <c r="P10" s="81">
        <v>6</v>
      </c>
      <c r="Q10" s="81">
        <v>6</v>
      </c>
      <c r="R10" s="81">
        <v>6</v>
      </c>
      <c r="S10" s="81">
        <v>6</v>
      </c>
      <c r="T10" s="81">
        <v>6</v>
      </c>
      <c r="U10" s="81">
        <v>6</v>
      </c>
      <c r="V10" s="81">
        <v>6</v>
      </c>
      <c r="W10" s="81">
        <v>6</v>
      </c>
      <c r="X10" s="81">
        <v>6</v>
      </c>
      <c r="Y10" s="81">
        <v>7</v>
      </c>
      <c r="Z10" s="81">
        <v>7</v>
      </c>
      <c r="AA10" s="81">
        <v>7</v>
      </c>
      <c r="AB10" s="81">
        <v>7</v>
      </c>
      <c r="AC10" s="81">
        <v>7</v>
      </c>
      <c r="AD10" s="81">
        <v>7</v>
      </c>
      <c r="AE10" s="81">
        <v>7</v>
      </c>
      <c r="AF10" s="81">
        <v>7</v>
      </c>
      <c r="AG10" s="81">
        <v>7</v>
      </c>
      <c r="AH10" s="81">
        <v>7</v>
      </c>
      <c r="AI10" s="81">
        <v>7</v>
      </c>
      <c r="AJ10" s="81">
        <v>7</v>
      </c>
      <c r="AK10" s="81">
        <v>7</v>
      </c>
      <c r="AL10" s="81">
        <v>7</v>
      </c>
      <c r="AM10" s="81">
        <v>8</v>
      </c>
      <c r="AN10" s="81">
        <v>8</v>
      </c>
      <c r="AO10" s="3">
        <f t="shared" si="13"/>
        <v>210</v>
      </c>
      <c r="AP10" s="5">
        <f t="shared" si="14"/>
        <v>0.25</v>
      </c>
      <c r="AQ10" s="4">
        <f t="shared" si="15"/>
        <v>1260</v>
      </c>
      <c r="AT10">
        <f t="shared" ref="AT10:AT15" si="18">I10-2</f>
        <v>4</v>
      </c>
      <c r="AU10">
        <f t="shared" si="16"/>
        <v>4</v>
      </c>
      <c r="AV10">
        <f t="shared" si="16"/>
        <v>4</v>
      </c>
      <c r="AW10">
        <f t="shared" si="16"/>
        <v>4</v>
      </c>
      <c r="AX10">
        <f t="shared" si="16"/>
        <v>4</v>
      </c>
      <c r="AY10">
        <f t="shared" si="16"/>
        <v>4</v>
      </c>
      <c r="AZ10">
        <f t="shared" si="16"/>
        <v>4</v>
      </c>
      <c r="BA10">
        <f t="shared" si="16"/>
        <v>4</v>
      </c>
      <c r="BB10">
        <f t="shared" si="16"/>
        <v>4</v>
      </c>
      <c r="BC10">
        <f t="shared" si="16"/>
        <v>4</v>
      </c>
      <c r="BD10">
        <f t="shared" si="16"/>
        <v>4</v>
      </c>
      <c r="BE10">
        <f t="shared" si="16"/>
        <v>4</v>
      </c>
      <c r="BF10">
        <f t="shared" si="16"/>
        <v>4</v>
      </c>
      <c r="BG10">
        <f t="shared" si="16"/>
        <v>4</v>
      </c>
      <c r="BH10">
        <f t="shared" si="16"/>
        <v>4</v>
      </c>
      <c r="BI10">
        <f t="shared" si="16"/>
        <v>4</v>
      </c>
      <c r="BJ10">
        <f t="shared" si="16"/>
        <v>5</v>
      </c>
      <c r="BK10">
        <f t="shared" si="17"/>
        <v>5</v>
      </c>
      <c r="BL10">
        <f t="shared" si="17"/>
        <v>5</v>
      </c>
      <c r="BM10">
        <f t="shared" si="17"/>
        <v>5</v>
      </c>
      <c r="BN10">
        <f t="shared" si="17"/>
        <v>5</v>
      </c>
      <c r="BO10">
        <f t="shared" si="17"/>
        <v>5</v>
      </c>
      <c r="BP10">
        <f t="shared" si="17"/>
        <v>5</v>
      </c>
      <c r="BQ10">
        <f t="shared" si="17"/>
        <v>5</v>
      </c>
      <c r="BR10">
        <f t="shared" si="17"/>
        <v>5</v>
      </c>
      <c r="BS10">
        <f t="shared" si="17"/>
        <v>5</v>
      </c>
      <c r="BT10">
        <f t="shared" si="17"/>
        <v>5</v>
      </c>
      <c r="BU10">
        <f t="shared" si="17"/>
        <v>5</v>
      </c>
      <c r="BV10">
        <f t="shared" si="17"/>
        <v>5</v>
      </c>
      <c r="BW10">
        <f t="shared" si="17"/>
        <v>5</v>
      </c>
      <c r="BX10">
        <f t="shared" si="17"/>
        <v>6</v>
      </c>
      <c r="BY10">
        <f t="shared" si="17"/>
        <v>6</v>
      </c>
    </row>
    <row r="11" spans="2:77" ht="14.25">
      <c r="B11" s="111" t="s">
        <v>64</v>
      </c>
      <c r="C11" s="112"/>
      <c r="D11" s="112"/>
      <c r="E11" s="112"/>
      <c r="F11" s="112"/>
      <c r="G11" s="112"/>
      <c r="H11" s="113"/>
      <c r="I11" s="80">
        <v>5</v>
      </c>
      <c r="J11" s="80">
        <v>5</v>
      </c>
      <c r="K11" s="80">
        <v>5</v>
      </c>
      <c r="L11" s="80">
        <v>5</v>
      </c>
      <c r="M11" s="80">
        <v>5</v>
      </c>
      <c r="N11" s="80">
        <v>5</v>
      </c>
      <c r="O11" s="80">
        <v>5</v>
      </c>
      <c r="P11" s="80">
        <v>5</v>
      </c>
      <c r="Q11" s="80">
        <v>5</v>
      </c>
      <c r="R11" s="80">
        <v>5</v>
      </c>
      <c r="S11" s="80">
        <v>5</v>
      </c>
      <c r="T11" s="80">
        <v>5</v>
      </c>
      <c r="U11" s="80">
        <v>5</v>
      </c>
      <c r="V11" s="80">
        <v>5</v>
      </c>
      <c r="W11" s="80">
        <v>5</v>
      </c>
      <c r="X11" s="80">
        <v>5</v>
      </c>
      <c r="Y11" s="80">
        <v>6</v>
      </c>
      <c r="Z11" s="80">
        <v>6</v>
      </c>
      <c r="AA11" s="80">
        <v>6</v>
      </c>
      <c r="AB11" s="80">
        <v>6</v>
      </c>
      <c r="AC11" s="80">
        <v>6</v>
      </c>
      <c r="AD11" s="80">
        <v>6</v>
      </c>
      <c r="AE11" s="80">
        <v>6</v>
      </c>
      <c r="AF11" s="80">
        <v>6</v>
      </c>
      <c r="AG11" s="80">
        <v>6</v>
      </c>
      <c r="AH11" s="80">
        <v>6</v>
      </c>
      <c r="AI11" s="80">
        <v>6</v>
      </c>
      <c r="AJ11" s="80">
        <v>6</v>
      </c>
      <c r="AK11" s="80">
        <v>6</v>
      </c>
      <c r="AL11" s="80">
        <v>6</v>
      </c>
      <c r="AM11" s="80">
        <v>7</v>
      </c>
      <c r="AN11" s="80">
        <v>7</v>
      </c>
      <c r="AO11" s="19">
        <f t="shared" si="13"/>
        <v>178</v>
      </c>
      <c r="AP11" s="12">
        <f t="shared" si="14"/>
        <v>0.25</v>
      </c>
      <c r="AQ11" s="15">
        <f t="shared" si="15"/>
        <v>1068</v>
      </c>
      <c r="AT11">
        <f t="shared" si="18"/>
        <v>3</v>
      </c>
      <c r="AU11">
        <f t="shared" si="16"/>
        <v>3</v>
      </c>
      <c r="AV11">
        <f t="shared" si="16"/>
        <v>3</v>
      </c>
      <c r="AW11">
        <f t="shared" si="16"/>
        <v>3</v>
      </c>
      <c r="AX11">
        <f t="shared" si="16"/>
        <v>3</v>
      </c>
      <c r="AY11">
        <f t="shared" si="16"/>
        <v>3</v>
      </c>
      <c r="AZ11">
        <f t="shared" si="16"/>
        <v>3</v>
      </c>
      <c r="BA11">
        <f t="shared" si="16"/>
        <v>3</v>
      </c>
      <c r="BB11">
        <f t="shared" si="16"/>
        <v>3</v>
      </c>
      <c r="BC11">
        <f t="shared" si="16"/>
        <v>3</v>
      </c>
      <c r="BD11">
        <f t="shared" si="16"/>
        <v>3</v>
      </c>
      <c r="BE11">
        <f t="shared" si="16"/>
        <v>3</v>
      </c>
      <c r="BF11">
        <f t="shared" si="16"/>
        <v>3</v>
      </c>
      <c r="BG11">
        <f t="shared" si="16"/>
        <v>3</v>
      </c>
      <c r="BH11">
        <f t="shared" si="16"/>
        <v>3</v>
      </c>
      <c r="BI11">
        <f t="shared" si="16"/>
        <v>3</v>
      </c>
      <c r="BJ11">
        <f t="shared" si="16"/>
        <v>4</v>
      </c>
      <c r="BK11">
        <f t="shared" si="17"/>
        <v>4</v>
      </c>
      <c r="BL11">
        <f t="shared" si="17"/>
        <v>4</v>
      </c>
      <c r="BM11">
        <f t="shared" si="17"/>
        <v>4</v>
      </c>
      <c r="BN11">
        <f t="shared" si="17"/>
        <v>4</v>
      </c>
      <c r="BO11">
        <f t="shared" si="17"/>
        <v>4</v>
      </c>
      <c r="BP11">
        <f t="shared" si="17"/>
        <v>4</v>
      </c>
      <c r="BQ11">
        <f t="shared" si="17"/>
        <v>4</v>
      </c>
      <c r="BR11">
        <f t="shared" si="17"/>
        <v>4</v>
      </c>
      <c r="BS11">
        <f t="shared" si="17"/>
        <v>4</v>
      </c>
      <c r="BT11">
        <f t="shared" si="17"/>
        <v>4</v>
      </c>
      <c r="BU11">
        <f t="shared" si="17"/>
        <v>4</v>
      </c>
      <c r="BV11">
        <f t="shared" si="17"/>
        <v>4</v>
      </c>
      <c r="BW11">
        <f t="shared" si="17"/>
        <v>4</v>
      </c>
      <c r="BX11">
        <f t="shared" si="17"/>
        <v>5</v>
      </c>
      <c r="BY11">
        <f t="shared" si="17"/>
        <v>5</v>
      </c>
    </row>
    <row r="12" spans="2:77" ht="14.25">
      <c r="B12" s="132" t="s">
        <v>65</v>
      </c>
      <c r="C12" s="133"/>
      <c r="D12" s="133"/>
      <c r="E12" s="133"/>
      <c r="F12" s="133"/>
      <c r="G12" s="133"/>
      <c r="H12" s="134"/>
      <c r="I12" s="81">
        <v>4</v>
      </c>
      <c r="J12" s="81">
        <v>4</v>
      </c>
      <c r="K12" s="81">
        <v>4</v>
      </c>
      <c r="L12" s="81">
        <v>4</v>
      </c>
      <c r="M12" s="81">
        <v>4</v>
      </c>
      <c r="N12" s="81">
        <v>4</v>
      </c>
      <c r="O12" s="81">
        <v>4</v>
      </c>
      <c r="P12" s="81">
        <v>4</v>
      </c>
      <c r="Q12" s="81">
        <v>4</v>
      </c>
      <c r="R12" s="81">
        <v>4</v>
      </c>
      <c r="S12" s="81">
        <v>4</v>
      </c>
      <c r="T12" s="81">
        <v>4</v>
      </c>
      <c r="U12" s="81">
        <v>4</v>
      </c>
      <c r="V12" s="81">
        <v>4</v>
      </c>
      <c r="W12" s="81">
        <v>4</v>
      </c>
      <c r="X12" s="81">
        <v>4</v>
      </c>
      <c r="Y12" s="81">
        <v>5</v>
      </c>
      <c r="Z12" s="81">
        <v>5</v>
      </c>
      <c r="AA12" s="81">
        <v>5</v>
      </c>
      <c r="AB12" s="81">
        <v>5</v>
      </c>
      <c r="AC12" s="81">
        <v>5</v>
      </c>
      <c r="AD12" s="81">
        <v>5</v>
      </c>
      <c r="AE12" s="81">
        <v>5</v>
      </c>
      <c r="AF12" s="81">
        <v>5</v>
      </c>
      <c r="AG12" s="81">
        <v>5</v>
      </c>
      <c r="AH12" s="81">
        <v>5</v>
      </c>
      <c r="AI12" s="81">
        <v>5</v>
      </c>
      <c r="AJ12" s="81">
        <v>5</v>
      </c>
      <c r="AK12" s="81">
        <v>5</v>
      </c>
      <c r="AL12" s="81">
        <v>5</v>
      </c>
      <c r="AM12" s="81">
        <v>5</v>
      </c>
      <c r="AN12" s="81">
        <v>5</v>
      </c>
      <c r="AO12" s="18">
        <f t="shared" si="13"/>
        <v>144</v>
      </c>
      <c r="AP12" s="5">
        <f t="shared" si="14"/>
        <v>0.25</v>
      </c>
      <c r="AQ12" s="4">
        <f t="shared" si="15"/>
        <v>864</v>
      </c>
      <c r="AT12">
        <f t="shared" si="18"/>
        <v>2</v>
      </c>
      <c r="AU12">
        <f t="shared" si="16"/>
        <v>2</v>
      </c>
      <c r="AV12">
        <f t="shared" si="16"/>
        <v>2</v>
      </c>
      <c r="AW12">
        <f t="shared" si="16"/>
        <v>2</v>
      </c>
      <c r="AX12">
        <f t="shared" si="16"/>
        <v>2</v>
      </c>
      <c r="AY12">
        <f t="shared" si="16"/>
        <v>2</v>
      </c>
      <c r="AZ12">
        <f t="shared" si="16"/>
        <v>2</v>
      </c>
      <c r="BA12">
        <f t="shared" si="16"/>
        <v>2</v>
      </c>
      <c r="BB12">
        <f t="shared" si="16"/>
        <v>2</v>
      </c>
      <c r="BC12">
        <f t="shared" si="16"/>
        <v>2</v>
      </c>
      <c r="BD12">
        <f t="shared" si="16"/>
        <v>2</v>
      </c>
      <c r="BE12">
        <f t="shared" si="16"/>
        <v>2</v>
      </c>
      <c r="BF12">
        <f t="shared" si="16"/>
        <v>2</v>
      </c>
      <c r="BG12">
        <f t="shared" si="16"/>
        <v>2</v>
      </c>
      <c r="BH12">
        <f t="shared" si="16"/>
        <v>2</v>
      </c>
      <c r="BI12">
        <f t="shared" si="16"/>
        <v>2</v>
      </c>
      <c r="BJ12">
        <f t="shared" si="16"/>
        <v>3</v>
      </c>
      <c r="BK12">
        <f t="shared" si="17"/>
        <v>3</v>
      </c>
      <c r="BL12">
        <f t="shared" si="17"/>
        <v>3</v>
      </c>
      <c r="BM12">
        <f t="shared" si="17"/>
        <v>3</v>
      </c>
      <c r="BN12">
        <f t="shared" si="17"/>
        <v>3</v>
      </c>
      <c r="BO12">
        <f t="shared" si="17"/>
        <v>3</v>
      </c>
      <c r="BP12">
        <f t="shared" si="17"/>
        <v>3</v>
      </c>
      <c r="BQ12">
        <f t="shared" si="17"/>
        <v>3</v>
      </c>
      <c r="BR12">
        <f t="shared" si="17"/>
        <v>3</v>
      </c>
      <c r="BS12">
        <f t="shared" si="17"/>
        <v>3</v>
      </c>
      <c r="BT12">
        <f t="shared" si="17"/>
        <v>3</v>
      </c>
      <c r="BU12">
        <f t="shared" si="17"/>
        <v>3</v>
      </c>
      <c r="BV12">
        <f t="shared" si="17"/>
        <v>3</v>
      </c>
      <c r="BW12">
        <f t="shared" si="17"/>
        <v>3</v>
      </c>
      <c r="BX12">
        <f t="shared" si="17"/>
        <v>3</v>
      </c>
      <c r="BY12">
        <f t="shared" si="17"/>
        <v>3</v>
      </c>
    </row>
    <row r="13" spans="2:77" ht="14.25">
      <c r="B13" s="111" t="s">
        <v>107</v>
      </c>
      <c r="C13" s="112"/>
      <c r="D13" s="112"/>
      <c r="E13" s="112"/>
      <c r="F13" s="112"/>
      <c r="G13" s="112"/>
      <c r="H13" s="113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>
        <v>8</v>
      </c>
      <c r="Z13" s="19">
        <v>8</v>
      </c>
      <c r="AA13" s="19">
        <v>8</v>
      </c>
      <c r="AB13" s="19">
        <v>8</v>
      </c>
      <c r="AC13" s="19">
        <v>8</v>
      </c>
      <c r="AD13" s="19">
        <v>8</v>
      </c>
      <c r="AE13" s="19">
        <v>8</v>
      </c>
      <c r="AF13" s="19">
        <v>8</v>
      </c>
      <c r="AG13" s="19">
        <v>8</v>
      </c>
      <c r="AH13" s="19">
        <v>8</v>
      </c>
      <c r="AI13" s="19">
        <v>8</v>
      </c>
      <c r="AJ13" s="19">
        <v>8</v>
      </c>
      <c r="AK13" s="19">
        <v>8</v>
      </c>
      <c r="AL13" s="19">
        <v>8</v>
      </c>
      <c r="AM13" s="19">
        <v>10</v>
      </c>
      <c r="AN13" s="19">
        <v>10</v>
      </c>
      <c r="AO13" s="19">
        <f t="shared" si="13"/>
        <v>132</v>
      </c>
      <c r="AP13" s="12">
        <f t="shared" si="14"/>
        <v>0.24999999999999994</v>
      </c>
      <c r="AQ13" s="15">
        <f t="shared" si="15"/>
        <v>791.99999999999977</v>
      </c>
      <c r="AT13">
        <f t="shared" si="18"/>
        <v>-2</v>
      </c>
      <c r="AU13">
        <f t="shared" si="16"/>
        <v>-2</v>
      </c>
      <c r="AV13">
        <f t="shared" si="16"/>
        <v>-2</v>
      </c>
      <c r="AW13">
        <f t="shared" si="16"/>
        <v>-2</v>
      </c>
      <c r="AX13">
        <f t="shared" si="16"/>
        <v>-2</v>
      </c>
      <c r="AY13">
        <f t="shared" si="16"/>
        <v>-2</v>
      </c>
      <c r="AZ13">
        <f t="shared" si="16"/>
        <v>-2</v>
      </c>
      <c r="BA13">
        <f t="shared" si="16"/>
        <v>-2</v>
      </c>
      <c r="BB13">
        <f t="shared" si="16"/>
        <v>-2</v>
      </c>
      <c r="BC13">
        <f t="shared" si="16"/>
        <v>-2</v>
      </c>
      <c r="BD13">
        <f t="shared" si="16"/>
        <v>-2</v>
      </c>
      <c r="BE13">
        <f t="shared" si="16"/>
        <v>-2</v>
      </c>
      <c r="BF13">
        <f t="shared" si="16"/>
        <v>-2</v>
      </c>
      <c r="BG13">
        <f t="shared" si="16"/>
        <v>-2</v>
      </c>
      <c r="BH13">
        <f t="shared" si="16"/>
        <v>-2</v>
      </c>
      <c r="BI13">
        <f t="shared" si="16"/>
        <v>-2</v>
      </c>
      <c r="BJ13">
        <f t="shared" si="16"/>
        <v>6</v>
      </c>
      <c r="BK13">
        <f t="shared" si="17"/>
        <v>6</v>
      </c>
      <c r="BL13">
        <f t="shared" si="17"/>
        <v>6</v>
      </c>
      <c r="BM13">
        <f t="shared" si="17"/>
        <v>6</v>
      </c>
      <c r="BN13">
        <f t="shared" si="17"/>
        <v>6</v>
      </c>
      <c r="BO13">
        <f t="shared" si="17"/>
        <v>6</v>
      </c>
      <c r="BP13">
        <f t="shared" si="17"/>
        <v>6</v>
      </c>
      <c r="BQ13">
        <f t="shared" si="17"/>
        <v>6</v>
      </c>
      <c r="BR13">
        <f t="shared" si="17"/>
        <v>6</v>
      </c>
      <c r="BS13">
        <f t="shared" si="17"/>
        <v>6</v>
      </c>
      <c r="BT13">
        <f t="shared" si="17"/>
        <v>6</v>
      </c>
      <c r="BU13">
        <f t="shared" si="17"/>
        <v>6</v>
      </c>
      <c r="BV13">
        <f t="shared" si="17"/>
        <v>6</v>
      </c>
      <c r="BW13">
        <f t="shared" si="17"/>
        <v>6</v>
      </c>
      <c r="BX13">
        <f t="shared" si="17"/>
        <v>8</v>
      </c>
      <c r="BY13">
        <f t="shared" si="17"/>
        <v>8</v>
      </c>
    </row>
    <row r="14" spans="2:77" ht="14.25">
      <c r="B14" s="132" t="s">
        <v>68</v>
      </c>
      <c r="C14" s="133"/>
      <c r="D14" s="133"/>
      <c r="E14" s="133"/>
      <c r="F14" s="133"/>
      <c r="G14" s="133"/>
      <c r="H14" s="134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>
        <v>8</v>
      </c>
      <c r="Z14" s="18">
        <v>8</v>
      </c>
      <c r="AA14" s="18">
        <v>8</v>
      </c>
      <c r="AB14" s="18">
        <v>8</v>
      </c>
      <c r="AC14" s="18"/>
      <c r="AD14" s="18"/>
      <c r="AE14" s="18"/>
      <c r="AF14" s="18"/>
      <c r="AG14" s="18"/>
      <c r="AH14" s="18"/>
      <c r="AI14" s="18"/>
      <c r="AJ14" s="18"/>
      <c r="AK14" s="18">
        <v>8</v>
      </c>
      <c r="AL14" s="18">
        <v>8</v>
      </c>
      <c r="AM14" s="18">
        <v>10</v>
      </c>
      <c r="AN14" s="18">
        <v>10</v>
      </c>
      <c r="AO14" s="18">
        <f t="shared" si="13"/>
        <v>68</v>
      </c>
      <c r="AP14" s="5">
        <f t="shared" si="14"/>
        <v>0.22916666666666669</v>
      </c>
      <c r="AQ14" s="4">
        <f t="shared" si="15"/>
        <v>374</v>
      </c>
      <c r="AT14">
        <f t="shared" si="18"/>
        <v>-2</v>
      </c>
      <c r="AU14">
        <f t="shared" si="16"/>
        <v>-2</v>
      </c>
      <c r="AV14">
        <f t="shared" si="16"/>
        <v>-2</v>
      </c>
      <c r="AW14">
        <f t="shared" si="16"/>
        <v>-2</v>
      </c>
      <c r="AX14">
        <f t="shared" si="16"/>
        <v>-2</v>
      </c>
      <c r="AY14">
        <f t="shared" si="16"/>
        <v>-2</v>
      </c>
      <c r="AZ14">
        <f t="shared" si="16"/>
        <v>-2</v>
      </c>
      <c r="BA14">
        <f t="shared" si="16"/>
        <v>-2</v>
      </c>
      <c r="BB14">
        <f t="shared" si="16"/>
        <v>-2</v>
      </c>
      <c r="BC14">
        <f t="shared" si="16"/>
        <v>-2</v>
      </c>
      <c r="BD14">
        <f t="shared" si="16"/>
        <v>-2</v>
      </c>
      <c r="BE14">
        <f t="shared" si="16"/>
        <v>-2</v>
      </c>
      <c r="BF14">
        <f t="shared" si="16"/>
        <v>-2</v>
      </c>
      <c r="BG14">
        <f t="shared" si="16"/>
        <v>-2</v>
      </c>
      <c r="BH14">
        <f t="shared" si="16"/>
        <v>-2</v>
      </c>
      <c r="BI14">
        <f t="shared" si="16"/>
        <v>-2</v>
      </c>
      <c r="BJ14">
        <f t="shared" si="16"/>
        <v>6</v>
      </c>
      <c r="BK14">
        <f t="shared" si="17"/>
        <v>6</v>
      </c>
      <c r="BL14">
        <f t="shared" si="17"/>
        <v>6</v>
      </c>
      <c r="BM14">
        <f t="shared" si="17"/>
        <v>6</v>
      </c>
      <c r="BN14">
        <f t="shared" si="17"/>
        <v>-2</v>
      </c>
      <c r="BO14">
        <f t="shared" si="17"/>
        <v>-2</v>
      </c>
      <c r="BP14">
        <f t="shared" si="17"/>
        <v>-2</v>
      </c>
      <c r="BQ14">
        <f t="shared" si="17"/>
        <v>-2</v>
      </c>
      <c r="BR14">
        <f t="shared" si="17"/>
        <v>-2</v>
      </c>
      <c r="BS14">
        <f t="shared" si="17"/>
        <v>-2</v>
      </c>
      <c r="BT14">
        <f t="shared" si="17"/>
        <v>-2</v>
      </c>
      <c r="BU14">
        <f t="shared" si="17"/>
        <v>-2</v>
      </c>
      <c r="BV14">
        <f t="shared" si="17"/>
        <v>6</v>
      </c>
      <c r="BW14">
        <f t="shared" si="17"/>
        <v>6</v>
      </c>
      <c r="BX14">
        <f t="shared" si="17"/>
        <v>8</v>
      </c>
      <c r="BY14">
        <f t="shared" si="17"/>
        <v>8</v>
      </c>
    </row>
    <row r="15" spans="2:77" ht="14.25">
      <c r="B15" s="111" t="s">
        <v>108</v>
      </c>
      <c r="C15" s="112"/>
      <c r="D15" s="112"/>
      <c r="E15" s="112"/>
      <c r="F15" s="112"/>
      <c r="G15" s="112"/>
      <c r="H15" s="113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80">
        <v>7</v>
      </c>
      <c r="Z15" s="80">
        <v>7</v>
      </c>
      <c r="AA15" s="80">
        <v>7</v>
      </c>
      <c r="AB15" s="80">
        <v>7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>
        <v>8</v>
      </c>
      <c r="AN15" s="19">
        <v>8</v>
      </c>
      <c r="AO15" s="19">
        <f t="shared" si="13"/>
        <v>44</v>
      </c>
      <c r="AP15" s="16">
        <f t="shared" si="14"/>
        <v>0.22916666666666669</v>
      </c>
      <c r="AQ15" s="17">
        <f t="shared" si="15"/>
        <v>242</v>
      </c>
      <c r="AT15">
        <f t="shared" si="18"/>
        <v>-2</v>
      </c>
      <c r="AU15">
        <f t="shared" si="16"/>
        <v>-2</v>
      </c>
      <c r="AV15">
        <f t="shared" si="16"/>
        <v>-2</v>
      </c>
      <c r="AW15">
        <f t="shared" si="16"/>
        <v>-2</v>
      </c>
      <c r="AX15">
        <f t="shared" si="16"/>
        <v>-2</v>
      </c>
      <c r="AY15">
        <f t="shared" si="16"/>
        <v>-2</v>
      </c>
      <c r="AZ15">
        <f t="shared" si="16"/>
        <v>-2</v>
      </c>
      <c r="BA15">
        <f t="shared" si="16"/>
        <v>-2</v>
      </c>
      <c r="BB15">
        <f t="shared" si="16"/>
        <v>-2</v>
      </c>
      <c r="BC15">
        <f t="shared" si="16"/>
        <v>-2</v>
      </c>
      <c r="BD15">
        <f t="shared" si="16"/>
        <v>-2</v>
      </c>
      <c r="BE15">
        <f t="shared" si="16"/>
        <v>-2</v>
      </c>
      <c r="BF15">
        <f t="shared" si="16"/>
        <v>-2</v>
      </c>
      <c r="BG15">
        <f t="shared" si="16"/>
        <v>-2</v>
      </c>
      <c r="BH15">
        <f t="shared" si="16"/>
        <v>-2</v>
      </c>
      <c r="BI15">
        <f t="shared" si="16"/>
        <v>-2</v>
      </c>
      <c r="BJ15">
        <f t="shared" si="16"/>
        <v>5</v>
      </c>
      <c r="BK15">
        <f t="shared" si="17"/>
        <v>5</v>
      </c>
      <c r="BL15">
        <f t="shared" si="17"/>
        <v>5</v>
      </c>
      <c r="BM15">
        <f t="shared" si="17"/>
        <v>5</v>
      </c>
      <c r="BN15">
        <f t="shared" si="17"/>
        <v>-2</v>
      </c>
      <c r="BO15">
        <f t="shared" si="17"/>
        <v>-2</v>
      </c>
      <c r="BP15">
        <f t="shared" si="17"/>
        <v>-2</v>
      </c>
      <c r="BQ15">
        <f t="shared" si="17"/>
        <v>-2</v>
      </c>
      <c r="BR15">
        <f t="shared" si="17"/>
        <v>-2</v>
      </c>
      <c r="BS15">
        <f t="shared" si="17"/>
        <v>-2</v>
      </c>
      <c r="BT15">
        <f t="shared" si="17"/>
        <v>-2</v>
      </c>
      <c r="BU15">
        <f t="shared" si="17"/>
        <v>-2</v>
      </c>
      <c r="BV15">
        <f t="shared" si="17"/>
        <v>-2</v>
      </c>
      <c r="BW15">
        <f t="shared" si="17"/>
        <v>-2</v>
      </c>
      <c r="BX15">
        <f t="shared" si="17"/>
        <v>6</v>
      </c>
      <c r="BY15">
        <f t="shared" si="17"/>
        <v>6</v>
      </c>
    </row>
    <row r="16" spans="2:77" ht="14.25">
      <c r="B16" s="6"/>
      <c r="AP16" s="86" t="s">
        <v>109</v>
      </c>
      <c r="AQ16" s="4">
        <f>SUM(AQ9:AQ15)</f>
        <v>5764</v>
      </c>
    </row>
    <row r="17" spans="2:43" ht="14.25">
      <c r="B17" s="6"/>
      <c r="AP17" s="235"/>
      <c r="AQ17" s="25"/>
    </row>
    <row r="18" spans="2:43">
      <c r="AG18" t="s">
        <v>110</v>
      </c>
      <c r="AJ18" s="26" t="s">
        <v>111</v>
      </c>
      <c r="AK18" s="83">
        <v>180</v>
      </c>
      <c r="AL18" s="27" t="s">
        <v>112</v>
      </c>
      <c r="AM18" s="27" t="s">
        <v>113</v>
      </c>
      <c r="AN18" s="27">
        <v>3</v>
      </c>
      <c r="AO18" s="27" t="s">
        <v>114</v>
      </c>
      <c r="AP18" t="s">
        <v>115</v>
      </c>
      <c r="AQ18" s="3">
        <f>AK18*AN18</f>
        <v>540</v>
      </c>
    </row>
    <row r="19" spans="2:43" ht="15" customHeight="1" thickBot="1">
      <c r="B19" s="6"/>
    </row>
    <row r="20" spans="2:43" ht="15" thickBot="1">
      <c r="B20" s="6"/>
      <c r="AH20" t="s">
        <v>116</v>
      </c>
      <c r="AP20" s="7"/>
      <c r="AQ20" s="23">
        <f>AQ16+AQ18</f>
        <v>6304</v>
      </c>
    </row>
    <row r="21" spans="2:43" ht="14.25">
      <c r="B21" s="6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2:43" ht="14.25">
      <c r="B22" s="6" t="s">
        <v>117</v>
      </c>
    </row>
    <row r="23" spans="2:43" ht="14.25">
      <c r="B23" s="107"/>
      <c r="C23" s="197" t="s">
        <v>2</v>
      </c>
      <c r="D23" s="127"/>
      <c r="E23" s="127"/>
      <c r="F23" s="127"/>
      <c r="G23" s="127"/>
      <c r="H23" s="198"/>
      <c r="I23" s="199" t="s">
        <v>3</v>
      </c>
      <c r="J23" s="199"/>
      <c r="K23" s="199"/>
      <c r="L23" s="199"/>
      <c r="M23" s="199"/>
      <c r="N23" s="199"/>
    </row>
    <row r="24" spans="2:43" ht="14.25" thickBot="1">
      <c r="B24" s="196"/>
      <c r="C24" s="168" t="s">
        <v>118</v>
      </c>
      <c r="D24" s="167"/>
      <c r="E24" s="168" t="s">
        <v>119</v>
      </c>
      <c r="F24" s="167"/>
      <c r="G24" s="168" t="s">
        <v>120</v>
      </c>
      <c r="H24" s="167"/>
      <c r="I24" s="168" t="s">
        <v>118</v>
      </c>
      <c r="J24" s="167"/>
      <c r="K24" s="168" t="s">
        <v>119</v>
      </c>
      <c r="L24" s="167"/>
      <c r="M24" s="168" t="s">
        <v>120</v>
      </c>
      <c r="N24" s="167"/>
    </row>
    <row r="25" spans="2:43" ht="15" thickTop="1">
      <c r="B25" s="28" t="s">
        <v>58</v>
      </c>
      <c r="C25" s="105">
        <v>0.34375</v>
      </c>
      <c r="D25" s="106"/>
      <c r="E25" s="105">
        <v>0.59375</v>
      </c>
      <c r="F25" s="106"/>
      <c r="G25" s="105">
        <f t="shared" ref="G25:G31" si="19">E25-C25</f>
        <v>0.25</v>
      </c>
      <c r="H25" s="106"/>
      <c r="I25" s="105">
        <v>0.59027777777777779</v>
      </c>
      <c r="J25" s="106"/>
      <c r="K25" s="105">
        <v>0.84027777777777779</v>
      </c>
      <c r="L25" s="106"/>
      <c r="M25" s="105">
        <f t="shared" ref="M25:M31" si="20">K25-I25</f>
        <v>0.25</v>
      </c>
      <c r="N25" s="106"/>
    </row>
    <row r="26" spans="2:43" ht="14.25">
      <c r="B26" s="2" t="s">
        <v>63</v>
      </c>
      <c r="C26" s="95">
        <v>0.34375</v>
      </c>
      <c r="D26" s="96"/>
      <c r="E26" s="95">
        <v>0.59375</v>
      </c>
      <c r="F26" s="96"/>
      <c r="G26" s="95">
        <f t="shared" si="19"/>
        <v>0.25</v>
      </c>
      <c r="H26" s="96"/>
      <c r="I26" s="95">
        <v>0.59027777777777779</v>
      </c>
      <c r="J26" s="96"/>
      <c r="K26" s="95">
        <v>0.84027777777777779</v>
      </c>
      <c r="L26" s="96"/>
      <c r="M26" s="95">
        <f t="shared" si="20"/>
        <v>0.25</v>
      </c>
      <c r="N26" s="96"/>
    </row>
    <row r="27" spans="2:43" ht="14.25">
      <c r="B27" s="29" t="s">
        <v>64</v>
      </c>
      <c r="C27" s="116">
        <v>0.34375</v>
      </c>
      <c r="D27" s="117"/>
      <c r="E27" s="116">
        <v>0.59375</v>
      </c>
      <c r="F27" s="117"/>
      <c r="G27" s="116">
        <f t="shared" si="19"/>
        <v>0.25</v>
      </c>
      <c r="H27" s="117"/>
      <c r="I27" s="116">
        <v>0.59027777777777779</v>
      </c>
      <c r="J27" s="117"/>
      <c r="K27" s="116">
        <v>0.84027777777777779</v>
      </c>
      <c r="L27" s="117"/>
      <c r="M27" s="116">
        <f t="shared" si="20"/>
        <v>0.25</v>
      </c>
      <c r="N27" s="117"/>
    </row>
    <row r="28" spans="2:43" ht="14.25">
      <c r="B28" s="2" t="s">
        <v>65</v>
      </c>
      <c r="C28" s="95">
        <v>0.34375</v>
      </c>
      <c r="D28" s="96"/>
      <c r="E28" s="95">
        <v>0.59375</v>
      </c>
      <c r="F28" s="96"/>
      <c r="G28" s="95">
        <f t="shared" si="19"/>
        <v>0.25</v>
      </c>
      <c r="H28" s="96"/>
      <c r="I28" s="95">
        <v>0.59027777777777779</v>
      </c>
      <c r="J28" s="96"/>
      <c r="K28" s="95">
        <v>0.84027777777777779</v>
      </c>
      <c r="L28" s="96"/>
      <c r="M28" s="95">
        <f t="shared" si="20"/>
        <v>0.25</v>
      </c>
      <c r="N28" s="96"/>
    </row>
    <row r="29" spans="2:43" ht="14.25">
      <c r="B29" s="29" t="s">
        <v>66</v>
      </c>
      <c r="C29" s="116">
        <v>0.3611111111111111</v>
      </c>
      <c r="D29" s="117"/>
      <c r="E29" s="116">
        <v>0.61111111111111105</v>
      </c>
      <c r="F29" s="117"/>
      <c r="G29" s="116">
        <f t="shared" si="19"/>
        <v>0.24999999999999994</v>
      </c>
      <c r="H29" s="117"/>
      <c r="I29" s="116">
        <v>0.59375</v>
      </c>
      <c r="J29" s="117"/>
      <c r="K29" s="116">
        <v>0.84375</v>
      </c>
      <c r="L29" s="117"/>
      <c r="M29" s="116">
        <f t="shared" si="20"/>
        <v>0.25</v>
      </c>
      <c r="N29" s="117"/>
    </row>
    <row r="30" spans="2:43" ht="15" customHeight="1">
      <c r="B30" s="2" t="s">
        <v>68</v>
      </c>
      <c r="C30" s="95">
        <v>0.40277777777777773</v>
      </c>
      <c r="D30" s="96"/>
      <c r="E30" s="95">
        <v>0.63194444444444442</v>
      </c>
      <c r="F30" s="96"/>
      <c r="G30" s="114">
        <f t="shared" si="19"/>
        <v>0.22916666666666669</v>
      </c>
      <c r="H30" s="115"/>
      <c r="I30" s="95">
        <v>0.61458333333333337</v>
      </c>
      <c r="J30" s="96"/>
      <c r="K30" s="95">
        <v>0.84375</v>
      </c>
      <c r="L30" s="96"/>
      <c r="M30" s="114">
        <f t="shared" si="20"/>
        <v>0.22916666666666663</v>
      </c>
      <c r="N30" s="115"/>
    </row>
    <row r="31" spans="2:43" ht="14.25">
      <c r="B31" s="29" t="s">
        <v>69</v>
      </c>
      <c r="C31" s="116">
        <v>0.40277777777777773</v>
      </c>
      <c r="D31" s="117"/>
      <c r="E31" s="116">
        <v>0.63194444444444442</v>
      </c>
      <c r="F31" s="117"/>
      <c r="G31" s="124">
        <f t="shared" si="19"/>
        <v>0.22916666666666669</v>
      </c>
      <c r="H31" s="125"/>
      <c r="I31" s="116">
        <v>0.61458333333333337</v>
      </c>
      <c r="J31" s="117"/>
      <c r="K31" s="116">
        <v>0.84375</v>
      </c>
      <c r="L31" s="117"/>
      <c r="M31" s="124">
        <f t="shared" si="20"/>
        <v>0.22916666666666663</v>
      </c>
      <c r="N31" s="125"/>
    </row>
    <row r="32" spans="2:43" ht="14.45" customHeight="1">
      <c r="B32" s="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</row>
    <row r="33" spans="2:24" ht="14.25">
      <c r="B33" s="6" t="s">
        <v>121</v>
      </c>
    </row>
    <row r="34" spans="2:24">
      <c r="B34" s="237"/>
      <c r="C34" s="121">
        <v>4</v>
      </c>
      <c r="D34" s="122"/>
      <c r="E34" s="123"/>
      <c r="F34" s="107">
        <f>C34+1</f>
        <v>5</v>
      </c>
      <c r="G34" s="107"/>
      <c r="H34" s="107"/>
      <c r="I34" s="107">
        <f>F34+1</f>
        <v>6</v>
      </c>
      <c r="J34" s="107"/>
      <c r="K34" s="107"/>
      <c r="L34" s="107">
        <f>I34+1</f>
        <v>7</v>
      </c>
      <c r="M34" s="107"/>
      <c r="N34" s="107"/>
      <c r="O34" s="107">
        <f>L34+1</f>
        <v>8</v>
      </c>
      <c r="P34" s="107"/>
      <c r="Q34" s="107"/>
      <c r="R34" s="107">
        <f>O34+1</f>
        <v>9</v>
      </c>
      <c r="S34" s="107"/>
      <c r="T34" s="107"/>
      <c r="U34" s="121">
        <f>R34+1</f>
        <v>10</v>
      </c>
      <c r="V34" s="122"/>
      <c r="W34" s="123"/>
      <c r="X34" s="108" t="s">
        <v>122</v>
      </c>
    </row>
    <row r="35" spans="2:24" hidden="1">
      <c r="B35" s="238"/>
      <c r="C35" s="121">
        <f>C34+1</f>
        <v>5</v>
      </c>
      <c r="D35" s="122"/>
      <c r="E35" s="123"/>
      <c r="F35" s="107">
        <f t="shared" ref="F35:F36" si="21">C35+1</f>
        <v>6</v>
      </c>
      <c r="G35" s="107"/>
      <c r="H35" s="107"/>
      <c r="I35" s="107">
        <f t="shared" ref="I35:I36" si="22">F35+1</f>
        <v>7</v>
      </c>
      <c r="J35" s="107"/>
      <c r="K35" s="107"/>
      <c r="L35" s="107">
        <f t="shared" ref="L35:L36" si="23">I35+1</f>
        <v>8</v>
      </c>
      <c r="M35" s="107"/>
      <c r="N35" s="107"/>
      <c r="O35" s="107">
        <f t="shared" ref="O35:O36" si="24">L35+1</f>
        <v>9</v>
      </c>
      <c r="P35" s="107"/>
      <c r="Q35" s="107"/>
      <c r="R35" s="107">
        <f t="shared" ref="R35:R36" si="25">O35+1</f>
        <v>10</v>
      </c>
      <c r="S35" s="107"/>
      <c r="T35" s="107"/>
      <c r="U35" s="121">
        <f t="shared" ref="U35:U36" si="26">R35+1</f>
        <v>11</v>
      </c>
      <c r="V35" s="122"/>
      <c r="W35" s="123"/>
      <c r="X35" s="109"/>
    </row>
    <row r="36" spans="2:24" hidden="1">
      <c r="B36" s="238"/>
      <c r="C36" s="121">
        <f>C34+1</f>
        <v>5</v>
      </c>
      <c r="D36" s="122"/>
      <c r="E36" s="123"/>
      <c r="F36" s="107">
        <f t="shared" si="21"/>
        <v>6</v>
      </c>
      <c r="G36" s="107"/>
      <c r="H36" s="107"/>
      <c r="I36" s="107">
        <f t="shared" si="22"/>
        <v>7</v>
      </c>
      <c r="J36" s="107"/>
      <c r="K36" s="107"/>
      <c r="L36" s="107">
        <f t="shared" si="23"/>
        <v>8</v>
      </c>
      <c r="M36" s="107"/>
      <c r="N36" s="107"/>
      <c r="O36" s="107">
        <f t="shared" si="24"/>
        <v>9</v>
      </c>
      <c r="P36" s="107"/>
      <c r="Q36" s="107"/>
      <c r="R36" s="107">
        <f t="shared" si="25"/>
        <v>10</v>
      </c>
      <c r="S36" s="107"/>
      <c r="T36" s="107"/>
      <c r="U36" s="121">
        <f t="shared" si="26"/>
        <v>11</v>
      </c>
      <c r="V36" s="122"/>
      <c r="W36" s="123"/>
      <c r="X36" s="109"/>
    </row>
    <row r="37" spans="2:24">
      <c r="B37" s="10" t="s">
        <v>123</v>
      </c>
      <c r="C37" s="8" t="s">
        <v>124</v>
      </c>
      <c r="D37" s="8" t="s">
        <v>125</v>
      </c>
      <c r="E37" s="30" t="s">
        <v>126</v>
      </c>
      <c r="F37" s="8" t="s">
        <v>124</v>
      </c>
      <c r="G37" s="8" t="s">
        <v>125</v>
      </c>
      <c r="H37" s="30" t="s">
        <v>126</v>
      </c>
      <c r="I37" s="8" t="s">
        <v>124</v>
      </c>
      <c r="J37" s="8" t="s">
        <v>125</v>
      </c>
      <c r="K37" s="30" t="s">
        <v>126</v>
      </c>
      <c r="L37" s="8" t="s">
        <v>124</v>
      </c>
      <c r="M37" s="8" t="s">
        <v>125</v>
      </c>
      <c r="N37" s="30" t="s">
        <v>126</v>
      </c>
      <c r="O37" s="8" t="s">
        <v>124</v>
      </c>
      <c r="P37" s="8" t="s">
        <v>125</v>
      </c>
      <c r="Q37" s="30" t="s">
        <v>126</v>
      </c>
      <c r="R37" s="8" t="s">
        <v>124</v>
      </c>
      <c r="S37" s="8" t="s">
        <v>125</v>
      </c>
      <c r="T37" s="30" t="s">
        <v>126</v>
      </c>
      <c r="U37" s="8" t="s">
        <v>124</v>
      </c>
      <c r="V37" s="8" t="s">
        <v>125</v>
      </c>
      <c r="W37" s="30" t="s">
        <v>126</v>
      </c>
      <c r="X37" s="110"/>
    </row>
    <row r="38" spans="2:24" ht="14.25">
      <c r="B38" s="14" t="s">
        <v>58</v>
      </c>
      <c r="C38" s="239"/>
      <c r="D38" s="239"/>
      <c r="E38" s="239"/>
      <c r="F38" s="239"/>
      <c r="G38" s="239"/>
      <c r="H38" s="239"/>
      <c r="I38" s="239">
        <f>I$34-J38-K38</f>
        <v>2</v>
      </c>
      <c r="J38" s="239">
        <f>MIN(ROUNDDOWN((I$34-K38)/2,),$X38)</f>
        <v>2</v>
      </c>
      <c r="K38" s="239">
        <v>2</v>
      </c>
      <c r="L38" s="239">
        <f>L$34-M38-N38</f>
        <v>3</v>
      </c>
      <c r="M38" s="239">
        <f>MIN(ROUNDDOWN((L$34-N38)/2,),$X38)</f>
        <v>2</v>
      </c>
      <c r="N38" s="239">
        <v>2</v>
      </c>
      <c r="O38" s="239"/>
      <c r="P38" s="239"/>
      <c r="Q38" s="239"/>
      <c r="R38" s="239"/>
      <c r="S38" s="239"/>
      <c r="T38" s="239"/>
      <c r="U38" s="239"/>
      <c r="V38" s="239"/>
      <c r="W38" s="239"/>
      <c r="X38" s="239">
        <v>3</v>
      </c>
    </row>
    <row r="39" spans="2:24" ht="14.25">
      <c r="B39" s="2" t="s">
        <v>63</v>
      </c>
      <c r="C39" s="3"/>
      <c r="D39" s="3"/>
      <c r="E39" s="3"/>
      <c r="F39" s="3"/>
      <c r="G39" s="3"/>
      <c r="H39" s="3"/>
      <c r="I39" s="3">
        <f>I$34-J39-K39</f>
        <v>2</v>
      </c>
      <c r="J39" s="3">
        <f>MIN(ROUNDDOWN((I$34-K39)/2,),$X39)</f>
        <v>2</v>
      </c>
      <c r="K39" s="3">
        <v>2</v>
      </c>
      <c r="L39" s="3">
        <f>L$34-M39-N39</f>
        <v>3</v>
      </c>
      <c r="M39" s="3">
        <f>MIN(ROUNDDOWN((L$34-N39)/2,),$X39)</f>
        <v>2</v>
      </c>
      <c r="N39" s="3">
        <v>2</v>
      </c>
      <c r="O39" s="3">
        <f>O$34-P39-Q39</f>
        <v>3</v>
      </c>
      <c r="P39" s="3">
        <f>MIN(ROUNDDOWN((O$34-Q39)/2,),$X39)</f>
        <v>3</v>
      </c>
      <c r="Q39" s="3">
        <v>2</v>
      </c>
      <c r="R39" s="3"/>
      <c r="S39" s="3"/>
      <c r="T39" s="3"/>
      <c r="U39" s="3"/>
      <c r="V39" s="3"/>
      <c r="W39" s="3"/>
      <c r="X39" s="3">
        <v>3</v>
      </c>
    </row>
    <row r="40" spans="2:24" ht="14.25">
      <c r="B40" s="14" t="s">
        <v>64</v>
      </c>
      <c r="C40" s="239"/>
      <c r="D40" s="239"/>
      <c r="E40" s="239"/>
      <c r="F40" s="239">
        <f>F$34-G40-H40</f>
        <v>2</v>
      </c>
      <c r="G40" s="239">
        <f>MIN(ROUNDDOWN((F$34-H40)/2,),$X40)</f>
        <v>1</v>
      </c>
      <c r="H40" s="239">
        <v>2</v>
      </c>
      <c r="I40" s="239">
        <f>I$34-J40-K40</f>
        <v>2</v>
      </c>
      <c r="J40" s="239">
        <f>MIN(ROUNDDOWN((I$34-K40)/2,),$X40)</f>
        <v>2</v>
      </c>
      <c r="K40" s="239">
        <v>2</v>
      </c>
      <c r="L40" s="239">
        <f>L$34-M40-N40</f>
        <v>3</v>
      </c>
      <c r="M40" s="239">
        <f>MIN(ROUNDDOWN((L$34-N40)/2,),$X40)</f>
        <v>2</v>
      </c>
      <c r="N40" s="239">
        <v>2</v>
      </c>
      <c r="O40" s="239"/>
      <c r="P40" s="239"/>
      <c r="Q40" s="239"/>
      <c r="R40" s="239"/>
      <c r="S40" s="239"/>
      <c r="T40" s="239"/>
      <c r="U40" s="239"/>
      <c r="V40" s="239"/>
      <c r="W40" s="239"/>
      <c r="X40" s="239">
        <v>3</v>
      </c>
    </row>
    <row r="41" spans="2:24" ht="14.25">
      <c r="B41" s="2" t="s">
        <v>65</v>
      </c>
      <c r="C41" s="3">
        <f>C$34-D41-E41</f>
        <v>1</v>
      </c>
      <c r="D41" s="3">
        <f>MIN(ROUNDDOWN((C$34-E41)/2,),$X41)</f>
        <v>1</v>
      </c>
      <c r="E41" s="3">
        <v>2</v>
      </c>
      <c r="F41" s="3">
        <f>F$34-G41-H41</f>
        <v>2</v>
      </c>
      <c r="G41" s="3">
        <f>MIN(ROUNDDOWN((F$34-H41)/2,),$X41)</f>
        <v>1</v>
      </c>
      <c r="H41" s="3">
        <v>2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>
        <v>3</v>
      </c>
    </row>
    <row r="42" spans="2:24" ht="14.25">
      <c r="B42" s="14" t="s">
        <v>66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>
        <f>O$34-P42-Q42</f>
        <v>3</v>
      </c>
      <c r="P42" s="239">
        <f>MIN(ROUNDDOWN((O$34-Q42)/2,),$X42)</f>
        <v>3</v>
      </c>
      <c r="Q42" s="239">
        <v>2</v>
      </c>
      <c r="R42" s="239"/>
      <c r="S42" s="239"/>
      <c r="T42" s="239"/>
      <c r="U42" s="239">
        <f>U$34-V42-W42</f>
        <v>4</v>
      </c>
      <c r="V42" s="239">
        <f>MIN(ROUNDDOWN((U$34-W42)/2,),$X42)</f>
        <v>4</v>
      </c>
      <c r="W42" s="239">
        <v>2</v>
      </c>
      <c r="X42" s="239">
        <v>5</v>
      </c>
    </row>
    <row r="43" spans="2:24" ht="14.25">
      <c r="B43" s="2" t="s">
        <v>68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f>O$34-P43-Q43</f>
        <v>3</v>
      </c>
      <c r="P43" s="3">
        <f>MIN(ROUNDDOWN((O$34-Q43)/2,),$X43)</f>
        <v>3</v>
      </c>
      <c r="Q43" s="3">
        <v>2</v>
      </c>
      <c r="R43" s="3"/>
      <c r="S43" s="3"/>
      <c r="T43" s="3"/>
      <c r="U43" s="3">
        <f>U$34-V43-W43</f>
        <v>4</v>
      </c>
      <c r="V43" s="3">
        <f>MIN(ROUNDDOWN((U$34-W43)/2,),$X43)</f>
        <v>4</v>
      </c>
      <c r="W43" s="3">
        <v>2</v>
      </c>
      <c r="X43" s="3">
        <v>4</v>
      </c>
    </row>
    <row r="44" spans="2:24" ht="14.25">
      <c r="B44" s="14" t="s">
        <v>69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39">
        <f>L$34-M44-N44</f>
        <v>3</v>
      </c>
      <c r="M44" s="239">
        <f>MIN(ROUNDDOWN((L$34-N44)/2,),$X44)</f>
        <v>2</v>
      </c>
      <c r="N44" s="239">
        <v>2</v>
      </c>
      <c r="O44" s="239">
        <f>O$34-P44-Q44</f>
        <v>3</v>
      </c>
      <c r="P44" s="239">
        <f>MIN(ROUNDDOWN((O$34-Q44)/2,),$X44)</f>
        <v>3</v>
      </c>
      <c r="Q44" s="239">
        <v>2</v>
      </c>
      <c r="R44" s="239"/>
      <c r="S44" s="239"/>
      <c r="T44" s="239"/>
      <c r="U44" s="239"/>
      <c r="V44" s="239"/>
      <c r="W44" s="239"/>
      <c r="X44" s="239">
        <v>3</v>
      </c>
    </row>
    <row r="46" spans="2:24" ht="14.25" hidden="1">
      <c r="B46" s="6" t="s">
        <v>127</v>
      </c>
    </row>
    <row r="47" spans="2:24" ht="14.25" hidden="1">
      <c r="B47" s="201"/>
      <c r="C47" s="202"/>
      <c r="D47" s="202"/>
      <c r="E47" s="240"/>
      <c r="F47" s="126" t="s">
        <v>31</v>
      </c>
      <c r="G47" s="127"/>
      <c r="H47" s="127"/>
      <c r="I47" s="127"/>
      <c r="J47" s="127"/>
      <c r="K47" s="127"/>
      <c r="L47" s="127"/>
      <c r="M47" s="128"/>
      <c r="N47" s="123" t="s">
        <v>128</v>
      </c>
      <c r="O47" s="107"/>
      <c r="P47" s="107"/>
      <c r="Q47" s="107"/>
      <c r="R47" s="107"/>
      <c r="S47" s="107"/>
    </row>
    <row r="48" spans="2:24" ht="14.25" hidden="1" thickBot="1">
      <c r="B48" s="118"/>
      <c r="C48" s="119"/>
      <c r="D48" s="119"/>
      <c r="E48" s="120"/>
      <c r="F48" s="166" t="s">
        <v>118</v>
      </c>
      <c r="G48" s="167"/>
      <c r="H48" s="168" t="s">
        <v>119</v>
      </c>
      <c r="I48" s="167"/>
      <c r="J48" s="192" t="s">
        <v>129</v>
      </c>
      <c r="K48" s="139"/>
      <c r="L48" s="168" t="s">
        <v>130</v>
      </c>
      <c r="M48" s="178"/>
      <c r="N48" s="138" t="s">
        <v>131</v>
      </c>
      <c r="O48" s="138"/>
      <c r="P48" s="138"/>
      <c r="Q48" s="138"/>
      <c r="R48" s="138"/>
      <c r="S48" s="139"/>
    </row>
    <row r="49" spans="2:43" ht="14.25" hidden="1" thickTop="1">
      <c r="B49" s="140" t="s">
        <v>53</v>
      </c>
      <c r="C49" s="141"/>
      <c r="D49" s="141"/>
      <c r="E49" s="142"/>
      <c r="F49" s="179">
        <v>0.27083333333333331</v>
      </c>
      <c r="G49" s="180"/>
      <c r="H49" s="179">
        <v>0.85416666666666663</v>
      </c>
      <c r="I49" s="180"/>
      <c r="J49" s="179">
        <v>4.1666666666666664E-2</v>
      </c>
      <c r="K49" s="180"/>
      <c r="L49" s="182">
        <f>H49-F49-J49</f>
        <v>0.54166666666666663</v>
      </c>
      <c r="M49" s="183"/>
      <c r="N49" s="186">
        <v>0</v>
      </c>
      <c r="O49" s="187"/>
      <c r="P49" s="187"/>
      <c r="Q49" s="187"/>
      <c r="R49" s="187"/>
      <c r="S49" s="188"/>
    </row>
    <row r="50" spans="2:43" ht="14.25" hidden="1" thickBot="1">
      <c r="B50" s="143"/>
      <c r="C50" s="144"/>
      <c r="D50" s="144"/>
      <c r="E50" s="145"/>
      <c r="F50" s="181"/>
      <c r="G50" s="106"/>
      <c r="H50" s="181"/>
      <c r="I50" s="106"/>
      <c r="J50" s="181"/>
      <c r="K50" s="106"/>
      <c r="L50" s="184"/>
      <c r="M50" s="185"/>
      <c r="N50" s="189"/>
      <c r="O50" s="190"/>
      <c r="P50" s="190"/>
      <c r="Q50" s="190"/>
      <c r="R50" s="190"/>
      <c r="S50" s="191"/>
      <c r="AH50" t="s">
        <v>132</v>
      </c>
      <c r="AK50">
        <f>N49</f>
        <v>0</v>
      </c>
      <c r="AL50" t="s">
        <v>112</v>
      </c>
      <c r="AM50" t="s">
        <v>113</v>
      </c>
      <c r="AN50" s="37">
        <f>L49*24</f>
        <v>13</v>
      </c>
      <c r="AO50" t="s">
        <v>114</v>
      </c>
      <c r="AP50" t="s">
        <v>115</v>
      </c>
      <c r="AQ50" s="40">
        <f>AK50*AN50</f>
        <v>0</v>
      </c>
    </row>
    <row r="51" spans="2:43" hidden="1"/>
    <row r="52" spans="2:43" ht="14.25">
      <c r="B52" s="6" t="s">
        <v>133</v>
      </c>
    </row>
    <row r="53" spans="2:43" ht="14.25" customHeight="1">
      <c r="B53" s="241"/>
      <c r="C53" s="242"/>
      <c r="D53" s="242"/>
      <c r="E53" s="243"/>
      <c r="F53" s="172" t="s">
        <v>31</v>
      </c>
      <c r="G53" s="173"/>
      <c r="H53" s="173"/>
      <c r="I53" s="173"/>
      <c r="J53" s="173"/>
      <c r="K53" s="174"/>
      <c r="L53" s="123" t="s">
        <v>128</v>
      </c>
      <c r="M53" s="107"/>
      <c r="N53" s="107"/>
      <c r="O53" s="107"/>
      <c r="P53" s="107"/>
      <c r="Q53" s="107"/>
    </row>
    <row r="54" spans="2:43" ht="14.25" thickBot="1">
      <c r="B54" s="175"/>
      <c r="C54" s="176"/>
      <c r="D54" s="176"/>
      <c r="E54" s="177"/>
      <c r="F54" s="166" t="s">
        <v>118</v>
      </c>
      <c r="G54" s="167"/>
      <c r="H54" s="168" t="s">
        <v>119</v>
      </c>
      <c r="I54" s="167"/>
      <c r="J54" s="168" t="s">
        <v>130</v>
      </c>
      <c r="K54" s="178"/>
      <c r="L54" s="138" t="s">
        <v>134</v>
      </c>
      <c r="M54" s="138"/>
      <c r="N54" s="138"/>
      <c r="O54" s="138"/>
      <c r="P54" s="138"/>
      <c r="Q54" s="139"/>
    </row>
    <row r="55" spans="2:43" ht="14.25" customHeight="1" thickTop="1" thickBot="1">
      <c r="B55" s="152" t="s">
        <v>28</v>
      </c>
      <c r="C55" s="153"/>
      <c r="D55" s="153"/>
      <c r="E55" s="154"/>
      <c r="F55" s="158">
        <v>0.83333333333333337</v>
      </c>
      <c r="G55" s="159"/>
      <c r="H55" s="158">
        <v>0.95833333333333337</v>
      </c>
      <c r="I55" s="159"/>
      <c r="J55" s="162">
        <f>H55-F55</f>
        <v>0.125</v>
      </c>
      <c r="K55" s="163"/>
      <c r="L55" s="146">
        <v>20</v>
      </c>
      <c r="M55" s="147"/>
      <c r="N55" s="147"/>
      <c r="O55" s="147"/>
      <c r="P55" s="147"/>
      <c r="Q55" s="148"/>
    </row>
    <row r="56" spans="2:43" ht="14.25" thickBot="1">
      <c r="B56" s="155"/>
      <c r="C56" s="156"/>
      <c r="D56" s="156"/>
      <c r="E56" s="157"/>
      <c r="F56" s="160"/>
      <c r="G56" s="161"/>
      <c r="H56" s="160"/>
      <c r="I56" s="161"/>
      <c r="J56" s="164"/>
      <c r="K56" s="165"/>
      <c r="L56" s="149"/>
      <c r="M56" s="150"/>
      <c r="N56" s="150"/>
      <c r="O56" s="150"/>
      <c r="P56" s="150"/>
      <c r="Q56" s="151"/>
      <c r="AH56" t="s">
        <v>135</v>
      </c>
      <c r="AK56">
        <f>L55</f>
        <v>20</v>
      </c>
      <c r="AL56" t="s">
        <v>112</v>
      </c>
      <c r="AM56" t="s">
        <v>113</v>
      </c>
      <c r="AN56">
        <f>J55*24</f>
        <v>3</v>
      </c>
      <c r="AO56" t="s">
        <v>114</v>
      </c>
      <c r="AP56" t="s">
        <v>115</v>
      </c>
      <c r="AQ56" s="244">
        <f>AK56*AN56</f>
        <v>60</v>
      </c>
    </row>
    <row r="57" spans="2:43" ht="14.25" thickBot="1"/>
    <row r="58" spans="2:43" ht="14.25" thickBot="1">
      <c r="AM58" s="245" t="s">
        <v>136</v>
      </c>
      <c r="AN58" s="245"/>
      <c r="AO58" s="245"/>
      <c r="AP58" s="245"/>
      <c r="AQ58" s="24">
        <f>AQ20+AQ56+AQ50</f>
        <v>6364</v>
      </c>
    </row>
  </sheetData>
  <mergeCells count="168">
    <mergeCell ref="B55:E56"/>
    <mergeCell ref="F55:G56"/>
    <mergeCell ref="H55:I56"/>
    <mergeCell ref="J55:K56"/>
    <mergeCell ref="L55:Q56"/>
    <mergeCell ref="AM58:AP58"/>
    <mergeCell ref="B53:E53"/>
    <mergeCell ref="F53:K53"/>
    <mergeCell ref="L53:Q53"/>
    <mergeCell ref="B54:E54"/>
    <mergeCell ref="F54:G54"/>
    <mergeCell ref="H54:I54"/>
    <mergeCell ref="J54:K54"/>
    <mergeCell ref="L54:Q54"/>
    <mergeCell ref="B49:E50"/>
    <mergeCell ref="F49:G50"/>
    <mergeCell ref="H49:I50"/>
    <mergeCell ref="J49:K50"/>
    <mergeCell ref="L49:M50"/>
    <mergeCell ref="N49:S50"/>
    <mergeCell ref="B47:E47"/>
    <mergeCell ref="F47:M47"/>
    <mergeCell ref="N47:S47"/>
    <mergeCell ref="B48:E48"/>
    <mergeCell ref="F48:G48"/>
    <mergeCell ref="H48:I48"/>
    <mergeCell ref="J48:K48"/>
    <mergeCell ref="L48:M48"/>
    <mergeCell ref="N48:S48"/>
    <mergeCell ref="F36:H36"/>
    <mergeCell ref="I36:K36"/>
    <mergeCell ref="L36:N36"/>
    <mergeCell ref="O36:Q36"/>
    <mergeCell ref="R36:T36"/>
    <mergeCell ref="U36:W36"/>
    <mergeCell ref="U34:W34"/>
    <mergeCell ref="X34:X37"/>
    <mergeCell ref="C35:E35"/>
    <mergeCell ref="F35:H35"/>
    <mergeCell ref="I35:K35"/>
    <mergeCell ref="L35:N35"/>
    <mergeCell ref="O35:Q35"/>
    <mergeCell ref="R35:T35"/>
    <mergeCell ref="U35:W35"/>
    <mergeCell ref="C36:E36"/>
    <mergeCell ref="C34:E34"/>
    <mergeCell ref="F34:H34"/>
    <mergeCell ref="I34:K34"/>
    <mergeCell ref="L34:N34"/>
    <mergeCell ref="O34:Q34"/>
    <mergeCell ref="R34:T34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B15:H15"/>
    <mergeCell ref="B23:B24"/>
    <mergeCell ref="C23:H23"/>
    <mergeCell ref="I23:N23"/>
    <mergeCell ref="C24:D24"/>
    <mergeCell ref="E24:F24"/>
    <mergeCell ref="G24:H24"/>
    <mergeCell ref="I24:J24"/>
    <mergeCell ref="K24:L24"/>
    <mergeCell ref="M24:N24"/>
    <mergeCell ref="B9:H9"/>
    <mergeCell ref="B10:H10"/>
    <mergeCell ref="B11:H11"/>
    <mergeCell ref="B12:H12"/>
    <mergeCell ref="B13:H13"/>
    <mergeCell ref="B14:H14"/>
    <mergeCell ref="AE7:AF7"/>
    <mergeCell ref="AG7:AH7"/>
    <mergeCell ref="AI7:AJ7"/>
    <mergeCell ref="AK7:AL7"/>
    <mergeCell ref="AM7:AN7"/>
    <mergeCell ref="B8:H8"/>
    <mergeCell ref="S7:T7"/>
    <mergeCell ref="U7:V7"/>
    <mergeCell ref="W7:X7"/>
    <mergeCell ref="Y7:Z7"/>
    <mergeCell ref="AA7:AB7"/>
    <mergeCell ref="AC7:AD7"/>
    <mergeCell ref="B7:H7"/>
    <mergeCell ref="I7:J7"/>
    <mergeCell ref="K7:L7"/>
    <mergeCell ref="M7:N7"/>
    <mergeCell ref="O7:P7"/>
    <mergeCell ref="Q7:R7"/>
    <mergeCell ref="W6:X6"/>
    <mergeCell ref="Y6:Z6"/>
    <mergeCell ref="AA6:AB6"/>
    <mergeCell ref="AC6:AD6"/>
    <mergeCell ref="AE6:AF6"/>
    <mergeCell ref="AG6:AH6"/>
    <mergeCell ref="AP5:AP7"/>
    <mergeCell ref="AQ5:AQ6"/>
    <mergeCell ref="B6:H6"/>
    <mergeCell ref="I6:J6"/>
    <mergeCell ref="K6:L6"/>
    <mergeCell ref="M6:N6"/>
    <mergeCell ref="O6:P6"/>
    <mergeCell ref="Q6:R6"/>
    <mergeCell ref="S6:T6"/>
    <mergeCell ref="U6:V6"/>
    <mergeCell ref="AE5:AF5"/>
    <mergeCell ref="AG5:AH5"/>
    <mergeCell ref="AI5:AJ5"/>
    <mergeCell ref="AK5:AL5"/>
    <mergeCell ref="AM5:AN5"/>
    <mergeCell ref="AO5:AO6"/>
    <mergeCell ref="AI6:AJ6"/>
    <mergeCell ref="AK6:AL6"/>
    <mergeCell ref="AM6:AN6"/>
    <mergeCell ref="S5:T5"/>
    <mergeCell ref="U5:V5"/>
    <mergeCell ref="W5:X5"/>
    <mergeCell ref="Y5:Z5"/>
    <mergeCell ref="AA5:AB5"/>
    <mergeCell ref="AC5:AD5"/>
    <mergeCell ref="B1:C1"/>
    <mergeCell ref="D1:G1"/>
    <mergeCell ref="H1:T1"/>
    <mergeCell ref="U1:AN1"/>
    <mergeCell ref="B5:H5"/>
    <mergeCell ref="I5:J5"/>
    <mergeCell ref="K5:L5"/>
    <mergeCell ref="M5:N5"/>
    <mergeCell ref="O5:P5"/>
    <mergeCell ref="Q5:R5"/>
  </mergeCells>
  <phoneticPr fontId="20"/>
  <pageMargins left="0.33" right="0.51181102362204722" top="0.35433070866141736" bottom="0.35433070866141736" header="0.31496062992125984" footer="0.31496062992125984"/>
  <pageSetup paperSize="9" scale="75" orientation="landscape" horizontalDpi="1200" verticalDpi="1200" r:id="rId1"/>
  <colBreaks count="1" manualBreakCount="1">
    <brk id="36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AR62"/>
  <sheetViews>
    <sheetView zoomScale="60" zoomScaleNormal="60" workbookViewId="0">
      <selection activeCell="B4" sqref="B4:C5"/>
    </sheetView>
  </sheetViews>
  <sheetFormatPr defaultRowHeight="15"/>
  <cols>
    <col min="1" max="1" width="4.375" style="42" customWidth="1"/>
    <col min="2" max="2" width="4.375" style="43" customWidth="1"/>
    <col min="3" max="3" width="25.375" style="42" customWidth="1"/>
    <col min="4" max="35" width="10.625" style="42" customWidth="1"/>
    <col min="36" max="36" width="14.125" style="42" customWidth="1"/>
    <col min="37" max="43" width="5.125" style="42" customWidth="1"/>
    <col min="44" max="16384" width="9" style="42"/>
  </cols>
  <sheetData>
    <row r="1" spans="1:38" ht="26.25">
      <c r="B1" s="56"/>
      <c r="C1" s="57" t="str">
        <f>TEXT('4.21変更点'!B1,"[$-ja-JP]ggge年m月d日") &amp; '4.21変更点'!D1 &amp; '4.21変更点'!H1 &amp; "　勤務シフト表"</f>
        <v>令和7年7月20日執行予定第２７回参議院議員通常選挙　勤務シフト表</v>
      </c>
      <c r="D1" s="58"/>
      <c r="E1" s="58"/>
      <c r="F1" s="58"/>
      <c r="G1" s="58"/>
      <c r="H1" s="58"/>
      <c r="I1" s="58"/>
    </row>
    <row r="2" spans="1:38">
      <c r="B2" s="42"/>
    </row>
    <row r="3" spans="1:38" ht="19.5" hidden="1" customHeight="1">
      <c r="D3" s="42">
        <v>8</v>
      </c>
      <c r="E3" s="42">
        <f>D3+1</f>
        <v>9</v>
      </c>
      <c r="F3" s="42">
        <f t="shared" ref="F3:Q3" si="0">E3+1</f>
        <v>10</v>
      </c>
      <c r="G3" s="42">
        <f t="shared" si="0"/>
        <v>11</v>
      </c>
      <c r="H3" s="42">
        <f t="shared" si="0"/>
        <v>12</v>
      </c>
      <c r="I3" s="42">
        <f t="shared" si="0"/>
        <v>13</v>
      </c>
      <c r="J3" s="42">
        <f t="shared" si="0"/>
        <v>14</v>
      </c>
      <c r="K3" s="42">
        <f t="shared" si="0"/>
        <v>15</v>
      </c>
      <c r="L3" s="42">
        <f t="shared" si="0"/>
        <v>16</v>
      </c>
      <c r="M3" s="42">
        <f t="shared" si="0"/>
        <v>17</v>
      </c>
      <c r="N3" s="42">
        <f t="shared" si="0"/>
        <v>18</v>
      </c>
      <c r="O3" s="42">
        <f t="shared" si="0"/>
        <v>19</v>
      </c>
      <c r="P3" s="42">
        <f t="shared" si="0"/>
        <v>20</v>
      </c>
      <c r="Q3" s="42">
        <f t="shared" si="0"/>
        <v>21</v>
      </c>
      <c r="R3" s="42">
        <f t="shared" ref="R3" si="1">Q3+1</f>
        <v>22</v>
      </c>
      <c r="S3" s="42">
        <f t="shared" ref="S3" si="2">R3+1</f>
        <v>23</v>
      </c>
      <c r="T3" s="42">
        <f t="shared" ref="T3" si="3">S3+1</f>
        <v>24</v>
      </c>
      <c r="U3" s="42">
        <f t="shared" ref="U3" si="4">T3+1</f>
        <v>25</v>
      </c>
      <c r="V3" s="42">
        <f t="shared" ref="V3" si="5">U3+1</f>
        <v>26</v>
      </c>
      <c r="W3" s="42">
        <f t="shared" ref="W3" si="6">V3+1</f>
        <v>27</v>
      </c>
      <c r="X3" s="42">
        <f t="shared" ref="X3" si="7">W3+1</f>
        <v>28</v>
      </c>
      <c r="Y3" s="42">
        <f t="shared" ref="Y3" si="8">X3+1</f>
        <v>29</v>
      </c>
      <c r="Z3" s="42">
        <f t="shared" ref="Z3" si="9">Y3+1</f>
        <v>30</v>
      </c>
      <c r="AA3" s="42">
        <f t="shared" ref="AA3" si="10">Z3+1</f>
        <v>31</v>
      </c>
      <c r="AB3" s="42">
        <f t="shared" ref="AB3" si="11">AA3+1</f>
        <v>32</v>
      </c>
      <c r="AC3" s="42">
        <f t="shared" ref="AC3" si="12">AB3+1</f>
        <v>33</v>
      </c>
      <c r="AD3" s="42">
        <f t="shared" ref="AD3" si="13">AC3+1</f>
        <v>34</v>
      </c>
      <c r="AE3" s="42">
        <f t="shared" ref="AE3" si="14">AD3+1</f>
        <v>35</v>
      </c>
      <c r="AF3" s="42">
        <f t="shared" ref="AF3" si="15">AE3+1</f>
        <v>36</v>
      </c>
      <c r="AG3" s="42">
        <f t="shared" ref="AG3" si="16">AF3+1</f>
        <v>37</v>
      </c>
      <c r="AH3" s="42">
        <f t="shared" ref="AH3" si="17">AG3+1</f>
        <v>38</v>
      </c>
      <c r="AI3" s="42">
        <f t="shared" ref="AI3" si="18">AH3+1</f>
        <v>39</v>
      </c>
    </row>
    <row r="4" spans="1:38" ht="45" customHeight="1">
      <c r="B4" s="218" t="s">
        <v>58</v>
      </c>
      <c r="C4" s="219"/>
      <c r="D4" s="222">
        <f>'4.21変更点'!I5</f>
        <v>45842</v>
      </c>
      <c r="E4" s="223"/>
      <c r="F4" s="222">
        <f>'4.21変更点'!K5</f>
        <v>45843</v>
      </c>
      <c r="G4" s="223"/>
      <c r="H4" s="211">
        <f>'4.21変更点'!M5</f>
        <v>45844</v>
      </c>
      <c r="I4" s="212"/>
      <c r="J4" s="224">
        <f>'4.21変更点'!O5</f>
        <v>45845</v>
      </c>
      <c r="K4" s="225"/>
      <c r="L4" s="226">
        <f>'4.21変更点'!Q5</f>
        <v>45846</v>
      </c>
      <c r="M4" s="227"/>
      <c r="N4" s="211">
        <f>'4.21変更点'!S5</f>
        <v>45847</v>
      </c>
      <c r="O4" s="212"/>
      <c r="P4" s="211">
        <f>'4.21変更点'!U5</f>
        <v>45848</v>
      </c>
      <c r="Q4" s="212"/>
      <c r="R4" s="211">
        <f>'4.21変更点'!W5</f>
        <v>45849</v>
      </c>
      <c r="S4" s="212"/>
      <c r="T4" s="211">
        <f>'4.21変更点'!Y5</f>
        <v>45850</v>
      </c>
      <c r="U4" s="212"/>
      <c r="V4" s="211">
        <f>'4.21変更点'!AA5</f>
        <v>45851</v>
      </c>
      <c r="W4" s="212"/>
      <c r="X4" s="211">
        <f>'4.21変更点'!AC5</f>
        <v>45852</v>
      </c>
      <c r="Y4" s="212"/>
      <c r="Z4" s="211">
        <f>'4.21変更点'!AE5</f>
        <v>45853</v>
      </c>
      <c r="AA4" s="212"/>
      <c r="AB4" s="211">
        <f>'4.21変更点'!AG5</f>
        <v>45854</v>
      </c>
      <c r="AC4" s="212"/>
      <c r="AD4" s="211">
        <f>'4.21変更点'!AI5</f>
        <v>45855</v>
      </c>
      <c r="AE4" s="212"/>
      <c r="AF4" s="211">
        <f>'4.21変更点'!AK5</f>
        <v>45856</v>
      </c>
      <c r="AG4" s="212"/>
      <c r="AH4" s="213">
        <f>'4.21変更点'!AM5</f>
        <v>45857</v>
      </c>
      <c r="AI4" s="214"/>
    </row>
    <row r="5" spans="1:38" ht="24.95" customHeight="1">
      <c r="B5" s="220"/>
      <c r="C5" s="221"/>
      <c r="D5" s="63" t="s">
        <v>79</v>
      </c>
      <c r="E5" s="64" t="s">
        <v>80</v>
      </c>
      <c r="F5" s="63" t="s">
        <v>79</v>
      </c>
      <c r="G5" s="64" t="s">
        <v>80</v>
      </c>
      <c r="H5" s="63" t="s">
        <v>79</v>
      </c>
      <c r="I5" s="64" t="s">
        <v>80</v>
      </c>
      <c r="J5" s="63" t="s">
        <v>79</v>
      </c>
      <c r="K5" s="64" t="s">
        <v>80</v>
      </c>
      <c r="L5" s="63" t="s">
        <v>79</v>
      </c>
      <c r="M5" s="64" t="s">
        <v>80</v>
      </c>
      <c r="N5" s="63" t="s">
        <v>79</v>
      </c>
      <c r="O5" s="64" t="s">
        <v>80</v>
      </c>
      <c r="P5" s="63" t="s">
        <v>79</v>
      </c>
      <c r="Q5" s="64" t="s">
        <v>80</v>
      </c>
      <c r="R5" s="63" t="s">
        <v>79</v>
      </c>
      <c r="S5" s="64" t="s">
        <v>80</v>
      </c>
      <c r="T5" s="63" t="s">
        <v>79</v>
      </c>
      <c r="U5" s="64" t="s">
        <v>80</v>
      </c>
      <c r="V5" s="63" t="s">
        <v>79</v>
      </c>
      <c r="W5" s="64" t="s">
        <v>80</v>
      </c>
      <c r="X5" s="63" t="s">
        <v>79</v>
      </c>
      <c r="Y5" s="64" t="s">
        <v>80</v>
      </c>
      <c r="Z5" s="63" t="s">
        <v>79</v>
      </c>
      <c r="AA5" s="64" t="s">
        <v>80</v>
      </c>
      <c r="AB5" s="63" t="s">
        <v>79</v>
      </c>
      <c r="AC5" s="64" t="s">
        <v>80</v>
      </c>
      <c r="AD5" s="63" t="s">
        <v>79</v>
      </c>
      <c r="AE5" s="64" t="s">
        <v>80</v>
      </c>
      <c r="AF5" s="63" t="s">
        <v>79</v>
      </c>
      <c r="AG5" s="64" t="s">
        <v>80</v>
      </c>
      <c r="AH5" s="63" t="s">
        <v>79</v>
      </c>
      <c r="AI5" s="64" t="s">
        <v>80</v>
      </c>
    </row>
    <row r="6" spans="1:38" ht="24.95" customHeight="1" thickBot="1">
      <c r="B6" s="216"/>
      <c r="C6" s="217"/>
      <c r="D6" s="60">
        <f>VLOOKUP($B$4,'4.21変更点'!$B$9:$AN$15,D3,)</f>
        <v>6</v>
      </c>
      <c r="E6" s="65">
        <f>VLOOKUP($B$4,'4.21変更点'!$B$9:$AN$15,E3,)</f>
        <v>6</v>
      </c>
      <c r="F6" s="60">
        <f>VLOOKUP($B$4,'4.21変更点'!$B$9:$AN$15,F3,)</f>
        <v>6</v>
      </c>
      <c r="G6" s="65">
        <f>VLOOKUP($B$4,'4.21変更点'!$B$9:$AN$15,G3,)</f>
        <v>6</v>
      </c>
      <c r="H6" s="60">
        <f>VLOOKUP($B$4,'4.21変更点'!$B$9:$AN$15,H3,)</f>
        <v>6</v>
      </c>
      <c r="I6" s="65">
        <f>VLOOKUP($B$4,'4.21変更点'!$B$9:$AN$15,I3,)</f>
        <v>6</v>
      </c>
      <c r="J6" s="60">
        <f>VLOOKUP($B$4,'4.21変更点'!$B$9:$AN$15,J3,)</f>
        <v>6</v>
      </c>
      <c r="K6" s="65">
        <f>VLOOKUP($B$4,'4.21変更点'!$B$9:$AN$15,K3,)</f>
        <v>6</v>
      </c>
      <c r="L6" s="60">
        <f>VLOOKUP($B$4,'4.21変更点'!$B$9:$AN$15,L3,)</f>
        <v>6</v>
      </c>
      <c r="M6" s="65">
        <f>VLOOKUP($B$4,'4.21変更点'!$B$9:$AN$15,M3,)</f>
        <v>6</v>
      </c>
      <c r="N6" s="60">
        <f>VLOOKUP($B$4,'4.21変更点'!$B$9:$AN$15,N3,)</f>
        <v>6</v>
      </c>
      <c r="O6" s="65">
        <f>VLOOKUP($B$4,'4.21変更点'!$B$9:$AN$15,O3,)</f>
        <v>6</v>
      </c>
      <c r="P6" s="60">
        <f>VLOOKUP($B$4,'4.21変更点'!$B$9:$AN$15,P3,)</f>
        <v>6</v>
      </c>
      <c r="Q6" s="65">
        <f>VLOOKUP($B$4,'4.21変更点'!$B$9:$AN$15,Q3,)</f>
        <v>6</v>
      </c>
      <c r="R6" s="60">
        <f>VLOOKUP($B$4,'4.21変更点'!$B$9:$AN$15,R3,)</f>
        <v>6</v>
      </c>
      <c r="S6" s="65">
        <f>VLOOKUP($B$4,'4.21変更点'!$B$9:$AN$15,S3,)</f>
        <v>6</v>
      </c>
      <c r="T6" s="60">
        <f>VLOOKUP($B$4,'4.21変更点'!$B$9:$AN$15,T3,)</f>
        <v>6</v>
      </c>
      <c r="U6" s="65">
        <f>VLOOKUP($B$4,'4.21変更点'!$B$9:$AN$15,U3,)</f>
        <v>6</v>
      </c>
      <c r="V6" s="60">
        <f>VLOOKUP($B$4,'4.21変更点'!$B$9:$AN$15,V3,)</f>
        <v>6</v>
      </c>
      <c r="W6" s="65">
        <f>VLOOKUP($B$4,'4.21変更点'!$B$9:$AN$15,W3,)</f>
        <v>6</v>
      </c>
      <c r="X6" s="60">
        <f>VLOOKUP($B$4,'4.21変更点'!$B$9:$AN$15,X3,)</f>
        <v>6</v>
      </c>
      <c r="Y6" s="65">
        <f>VLOOKUP($B$4,'4.21変更点'!$B$9:$AN$15,Y3,)</f>
        <v>6</v>
      </c>
      <c r="Z6" s="60">
        <f>VLOOKUP($B$4,'4.21変更点'!$B$9:$AN$15,Z3,)</f>
        <v>6</v>
      </c>
      <c r="AA6" s="65">
        <f>VLOOKUP($B$4,'4.21変更点'!$B$9:$AN$15,AA3,)</f>
        <v>6</v>
      </c>
      <c r="AB6" s="60">
        <f>VLOOKUP($B$4,'4.21変更点'!$B$9:$AN$15,AB3,)</f>
        <v>6</v>
      </c>
      <c r="AC6" s="65">
        <f>VLOOKUP($B$4,'4.21変更点'!$B$9:$AN$15,AC3,)</f>
        <v>6</v>
      </c>
      <c r="AD6" s="60">
        <f>VLOOKUP($B$4,'4.21変更点'!$B$9:$AN$15,AD3,)</f>
        <v>6</v>
      </c>
      <c r="AE6" s="65">
        <f>VLOOKUP($B$4,'4.21変更点'!$B$9:$AN$15,AE3,)</f>
        <v>6</v>
      </c>
      <c r="AF6" s="60">
        <f>VLOOKUP($B$4,'4.21変更点'!$B$9:$AN$15,AF3,)</f>
        <v>6</v>
      </c>
      <c r="AG6" s="65">
        <f>VLOOKUP($B$4,'4.21変更点'!$B$9:$AN$15,AG3,)</f>
        <v>6</v>
      </c>
      <c r="AH6" s="60">
        <f>VLOOKUP($B$4,'4.21変更点'!$B$9:$AN$15,AH3,)</f>
        <v>7</v>
      </c>
      <c r="AI6" s="65">
        <f>VLOOKUP($B$4,'4.21変更点'!$B$9:$AN$15,AI3,)</f>
        <v>7</v>
      </c>
      <c r="AK6" s="66" t="s">
        <v>81</v>
      </c>
      <c r="AL6" s="44"/>
    </row>
    <row r="7" spans="1:38" ht="24.95" customHeight="1" thickTop="1">
      <c r="A7" s="45"/>
      <c r="B7" s="61">
        <v>1</v>
      </c>
      <c r="C7" s="70" t="s">
        <v>59</v>
      </c>
      <c r="D7" s="71" t="s">
        <v>60</v>
      </c>
      <c r="E7" s="72"/>
      <c r="F7" s="71"/>
      <c r="G7" s="73"/>
      <c r="H7" s="71"/>
      <c r="I7" s="73"/>
      <c r="J7" s="71"/>
      <c r="K7" s="73"/>
      <c r="L7" s="71"/>
      <c r="M7" s="73"/>
      <c r="N7" s="71"/>
      <c r="O7" s="73"/>
      <c r="P7" s="71"/>
      <c r="Q7" s="73"/>
      <c r="R7" s="71"/>
      <c r="S7" s="73"/>
      <c r="T7" s="71"/>
      <c r="U7" s="73"/>
      <c r="V7" s="71"/>
      <c r="W7" s="73"/>
      <c r="X7" s="71"/>
      <c r="Y7" s="73"/>
      <c r="Z7" s="71"/>
      <c r="AA7" s="73"/>
      <c r="AB7" s="71"/>
      <c r="AC7" s="73"/>
      <c r="AD7" s="71"/>
      <c r="AE7" s="73"/>
      <c r="AF7" s="74"/>
      <c r="AG7" s="73"/>
      <c r="AH7" s="71"/>
      <c r="AI7" s="73"/>
      <c r="AJ7" s="46"/>
      <c r="AK7" s="47">
        <f>COUNTA(D7:AI7)</f>
        <v>1</v>
      </c>
      <c r="AL7" s="48" t="s">
        <v>61</v>
      </c>
    </row>
    <row r="8" spans="1:38" ht="24.95" customHeight="1">
      <c r="A8" s="45"/>
      <c r="B8" s="62">
        <f>B7+1</f>
        <v>2</v>
      </c>
      <c r="C8" s="75" t="s">
        <v>59</v>
      </c>
      <c r="D8" s="74"/>
      <c r="E8" s="76" t="s">
        <v>82</v>
      </c>
      <c r="F8" s="74"/>
      <c r="G8" s="76"/>
      <c r="H8" s="74"/>
      <c r="I8" s="76"/>
      <c r="J8" s="74"/>
      <c r="K8" s="76"/>
      <c r="L8" s="74"/>
      <c r="M8" s="76"/>
      <c r="N8" s="74"/>
      <c r="O8" s="76"/>
      <c r="P8" s="74"/>
      <c r="Q8" s="76"/>
      <c r="R8" s="74"/>
      <c r="S8" s="76"/>
      <c r="T8" s="74"/>
      <c r="U8" s="76"/>
      <c r="V8" s="74"/>
      <c r="W8" s="76"/>
      <c r="X8" s="74"/>
      <c r="Y8" s="76"/>
      <c r="Z8" s="74"/>
      <c r="AA8" s="76"/>
      <c r="AB8" s="74"/>
      <c r="AC8" s="76"/>
      <c r="AD8" s="74"/>
      <c r="AE8" s="76"/>
      <c r="AF8" s="74"/>
      <c r="AG8" s="76"/>
      <c r="AH8" s="74"/>
      <c r="AI8" s="76"/>
      <c r="AJ8" s="46"/>
      <c r="AK8" s="47">
        <f t="shared" ref="AK8:AK41" si="19">COUNTA(D8:AI8)</f>
        <v>1</v>
      </c>
      <c r="AL8" s="48" t="s">
        <v>61</v>
      </c>
    </row>
    <row r="9" spans="1:38" ht="24.95" customHeight="1">
      <c r="A9" s="45"/>
      <c r="B9" s="62">
        <f t="shared" ref="B9:B41" si="20">B8+1</f>
        <v>3</v>
      </c>
      <c r="C9" s="75" t="s">
        <v>59</v>
      </c>
      <c r="D9" s="74"/>
      <c r="E9" s="76" t="s">
        <v>62</v>
      </c>
      <c r="F9" s="74"/>
      <c r="G9" s="76"/>
      <c r="H9" s="74"/>
      <c r="I9" s="76"/>
      <c r="J9" s="74"/>
      <c r="K9" s="76"/>
      <c r="L9" s="74"/>
      <c r="M9" s="76"/>
      <c r="N9" s="74"/>
      <c r="O9" s="76"/>
      <c r="P9" s="74"/>
      <c r="Q9" s="76"/>
      <c r="R9" s="74"/>
      <c r="S9" s="76"/>
      <c r="T9" s="74"/>
      <c r="U9" s="76"/>
      <c r="V9" s="74"/>
      <c r="W9" s="76"/>
      <c r="X9" s="74"/>
      <c r="Y9" s="76"/>
      <c r="Z9" s="74"/>
      <c r="AA9" s="76"/>
      <c r="AB9" s="74"/>
      <c r="AC9" s="76"/>
      <c r="AD9" s="74"/>
      <c r="AE9" s="76"/>
      <c r="AF9" s="74"/>
      <c r="AG9" s="76"/>
      <c r="AH9" s="74"/>
      <c r="AI9" s="76"/>
      <c r="AJ9" s="46"/>
      <c r="AK9" s="47">
        <f t="shared" si="19"/>
        <v>1</v>
      </c>
      <c r="AL9" s="48" t="s">
        <v>61</v>
      </c>
    </row>
    <row r="10" spans="1:38" ht="24.95" customHeight="1">
      <c r="A10" s="45"/>
      <c r="B10" s="62">
        <f t="shared" si="20"/>
        <v>4</v>
      </c>
      <c r="C10" s="75" t="s">
        <v>59</v>
      </c>
      <c r="D10" s="74" t="s">
        <v>62</v>
      </c>
      <c r="E10" s="76"/>
      <c r="F10" s="74"/>
      <c r="G10" s="76"/>
      <c r="H10" s="74"/>
      <c r="I10" s="76"/>
      <c r="J10" s="74"/>
      <c r="K10" s="76"/>
      <c r="L10" s="74"/>
      <c r="M10" s="76"/>
      <c r="N10" s="74"/>
      <c r="O10" s="76"/>
      <c r="P10" s="74"/>
      <c r="Q10" s="76"/>
      <c r="R10" s="74"/>
      <c r="S10" s="76"/>
      <c r="T10" s="74"/>
      <c r="U10" s="76"/>
      <c r="V10" s="74"/>
      <c r="W10" s="76"/>
      <c r="X10" s="74"/>
      <c r="Y10" s="76"/>
      <c r="Z10" s="74"/>
      <c r="AA10" s="76"/>
      <c r="AB10" s="74"/>
      <c r="AC10" s="76"/>
      <c r="AD10" s="74"/>
      <c r="AE10" s="76"/>
      <c r="AF10" s="74"/>
      <c r="AG10" s="76"/>
      <c r="AH10" s="74"/>
      <c r="AI10" s="76"/>
      <c r="AJ10" s="46"/>
      <c r="AK10" s="47">
        <f t="shared" si="19"/>
        <v>1</v>
      </c>
      <c r="AL10" s="48" t="s">
        <v>61</v>
      </c>
    </row>
    <row r="11" spans="1:38" ht="24.95" customHeight="1">
      <c r="A11" s="45"/>
      <c r="B11" s="62">
        <f t="shared" si="20"/>
        <v>5</v>
      </c>
      <c r="C11" s="75" t="s">
        <v>59</v>
      </c>
      <c r="D11" s="74"/>
      <c r="E11" s="76"/>
      <c r="F11" s="74"/>
      <c r="G11" s="76"/>
      <c r="H11" s="74"/>
      <c r="I11" s="76"/>
      <c r="J11" s="74"/>
      <c r="K11" s="76"/>
      <c r="L11" s="74"/>
      <c r="M11" s="76"/>
      <c r="N11" s="74"/>
      <c r="O11" s="76"/>
      <c r="P11" s="74"/>
      <c r="Q11" s="76"/>
      <c r="R11" s="74"/>
      <c r="S11" s="76"/>
      <c r="T11" s="74"/>
      <c r="U11" s="76"/>
      <c r="V11" s="74"/>
      <c r="W11" s="76"/>
      <c r="X11" s="74"/>
      <c r="Y11" s="76"/>
      <c r="Z11" s="74"/>
      <c r="AA11" s="76"/>
      <c r="AB11" s="74"/>
      <c r="AC11" s="76"/>
      <c r="AD11" s="74"/>
      <c r="AE11" s="76"/>
      <c r="AF11" s="74"/>
      <c r="AG11" s="76"/>
      <c r="AH11" s="74"/>
      <c r="AI11" s="76"/>
      <c r="AJ11" s="46"/>
      <c r="AK11" s="47">
        <f t="shared" si="19"/>
        <v>0</v>
      </c>
      <c r="AL11" s="48" t="s">
        <v>61</v>
      </c>
    </row>
    <row r="12" spans="1:38" ht="24.95" customHeight="1">
      <c r="A12" s="45"/>
      <c r="B12" s="62">
        <f t="shared" si="20"/>
        <v>6</v>
      </c>
      <c r="C12" s="75" t="s">
        <v>59</v>
      </c>
      <c r="D12" s="74"/>
      <c r="E12" s="76" t="s">
        <v>62</v>
      </c>
      <c r="F12" s="74"/>
      <c r="G12" s="76"/>
      <c r="H12" s="74"/>
      <c r="I12" s="76"/>
      <c r="J12" s="74"/>
      <c r="K12" s="76"/>
      <c r="L12" s="74"/>
      <c r="M12" s="76"/>
      <c r="N12" s="74"/>
      <c r="O12" s="76"/>
      <c r="P12" s="74"/>
      <c r="Q12" s="76"/>
      <c r="R12" s="74"/>
      <c r="S12" s="76"/>
      <c r="T12" s="74"/>
      <c r="U12" s="76"/>
      <c r="V12" s="74"/>
      <c r="W12" s="76"/>
      <c r="X12" s="74"/>
      <c r="Y12" s="76"/>
      <c r="Z12" s="74"/>
      <c r="AA12" s="76"/>
      <c r="AB12" s="74"/>
      <c r="AC12" s="76"/>
      <c r="AD12" s="74"/>
      <c r="AE12" s="76"/>
      <c r="AF12" s="74"/>
      <c r="AG12" s="76"/>
      <c r="AH12" s="74"/>
      <c r="AI12" s="76"/>
      <c r="AJ12" s="46"/>
      <c r="AK12" s="47">
        <f t="shared" si="19"/>
        <v>1</v>
      </c>
      <c r="AL12" s="48" t="s">
        <v>61</v>
      </c>
    </row>
    <row r="13" spans="1:38" ht="24.95" customHeight="1">
      <c r="A13" s="45"/>
      <c r="B13" s="62">
        <f t="shared" si="20"/>
        <v>7</v>
      </c>
      <c r="C13" s="75" t="s">
        <v>59</v>
      </c>
      <c r="D13" s="74"/>
      <c r="E13" s="76"/>
      <c r="F13" s="74"/>
      <c r="G13" s="76"/>
      <c r="H13" s="74"/>
      <c r="I13" s="76"/>
      <c r="J13" s="74"/>
      <c r="K13" s="76"/>
      <c r="L13" s="74"/>
      <c r="M13" s="76"/>
      <c r="N13" s="74"/>
      <c r="O13" s="76"/>
      <c r="P13" s="74"/>
      <c r="Q13" s="76"/>
      <c r="R13" s="74"/>
      <c r="S13" s="76"/>
      <c r="T13" s="74"/>
      <c r="U13" s="76"/>
      <c r="V13" s="74"/>
      <c r="W13" s="76"/>
      <c r="X13" s="74"/>
      <c r="Y13" s="76"/>
      <c r="Z13" s="74"/>
      <c r="AA13" s="76"/>
      <c r="AB13" s="74"/>
      <c r="AC13" s="76"/>
      <c r="AD13" s="74"/>
      <c r="AE13" s="76"/>
      <c r="AF13" s="74"/>
      <c r="AG13" s="76"/>
      <c r="AH13" s="74"/>
      <c r="AI13" s="76"/>
      <c r="AJ13" s="46"/>
      <c r="AK13" s="47">
        <f t="shared" si="19"/>
        <v>0</v>
      </c>
      <c r="AL13" s="48" t="s">
        <v>61</v>
      </c>
    </row>
    <row r="14" spans="1:38" ht="24.95" customHeight="1">
      <c r="A14" s="45"/>
      <c r="B14" s="62">
        <f t="shared" si="20"/>
        <v>8</v>
      </c>
      <c r="C14" s="75" t="s">
        <v>59</v>
      </c>
      <c r="D14" s="74" t="s">
        <v>62</v>
      </c>
      <c r="E14" s="76"/>
      <c r="F14" s="74"/>
      <c r="G14" s="76"/>
      <c r="H14" s="74"/>
      <c r="I14" s="76"/>
      <c r="J14" s="74"/>
      <c r="K14" s="76"/>
      <c r="L14" s="74"/>
      <c r="M14" s="76"/>
      <c r="N14" s="74"/>
      <c r="O14" s="76"/>
      <c r="P14" s="74"/>
      <c r="Q14" s="76"/>
      <c r="R14" s="74"/>
      <c r="S14" s="76"/>
      <c r="T14" s="74"/>
      <c r="U14" s="76"/>
      <c r="V14" s="74"/>
      <c r="W14" s="76"/>
      <c r="X14" s="74"/>
      <c r="Y14" s="76"/>
      <c r="Z14" s="74"/>
      <c r="AA14" s="76"/>
      <c r="AB14" s="74"/>
      <c r="AC14" s="76"/>
      <c r="AD14" s="74"/>
      <c r="AE14" s="76"/>
      <c r="AF14" s="74"/>
      <c r="AG14" s="76"/>
      <c r="AH14" s="74"/>
      <c r="AI14" s="76"/>
      <c r="AJ14" s="46"/>
      <c r="AK14" s="47">
        <f t="shared" si="19"/>
        <v>1</v>
      </c>
      <c r="AL14" s="48" t="s">
        <v>61</v>
      </c>
    </row>
    <row r="15" spans="1:38" ht="24.95" customHeight="1">
      <c r="A15" s="45"/>
      <c r="B15" s="62">
        <f t="shared" si="20"/>
        <v>9</v>
      </c>
      <c r="C15" s="75" t="s">
        <v>59</v>
      </c>
      <c r="D15" s="74" t="s">
        <v>82</v>
      </c>
      <c r="E15" s="76"/>
      <c r="F15" s="74"/>
      <c r="G15" s="76"/>
      <c r="H15" s="74"/>
      <c r="I15" s="76"/>
      <c r="J15" s="74"/>
      <c r="K15" s="76"/>
      <c r="L15" s="74"/>
      <c r="M15" s="76"/>
      <c r="N15" s="74"/>
      <c r="O15" s="76"/>
      <c r="P15" s="74"/>
      <c r="Q15" s="76"/>
      <c r="R15" s="74"/>
      <c r="S15" s="76"/>
      <c r="T15" s="74"/>
      <c r="U15" s="76"/>
      <c r="V15" s="74"/>
      <c r="W15" s="76"/>
      <c r="X15" s="74"/>
      <c r="Y15" s="76"/>
      <c r="Z15" s="74"/>
      <c r="AA15" s="76"/>
      <c r="AB15" s="74"/>
      <c r="AC15" s="76"/>
      <c r="AD15" s="74"/>
      <c r="AE15" s="76"/>
      <c r="AF15" s="74"/>
      <c r="AG15" s="76"/>
      <c r="AH15" s="74"/>
      <c r="AI15" s="76"/>
      <c r="AJ15" s="46"/>
      <c r="AK15" s="47">
        <f t="shared" si="19"/>
        <v>1</v>
      </c>
      <c r="AL15" s="48" t="s">
        <v>61</v>
      </c>
    </row>
    <row r="16" spans="1:38" ht="24.95" customHeight="1">
      <c r="A16" s="45"/>
      <c r="B16" s="62">
        <f t="shared" si="20"/>
        <v>10</v>
      </c>
      <c r="C16" s="75" t="s">
        <v>59</v>
      </c>
      <c r="D16" s="74" t="s">
        <v>71</v>
      </c>
      <c r="E16" s="76"/>
      <c r="F16" s="74"/>
      <c r="G16" s="76"/>
      <c r="H16" s="74"/>
      <c r="I16" s="76"/>
      <c r="J16" s="74"/>
      <c r="K16" s="76"/>
      <c r="L16" s="74"/>
      <c r="M16" s="76"/>
      <c r="N16" s="74"/>
      <c r="O16" s="76"/>
      <c r="P16" s="74"/>
      <c r="Q16" s="76"/>
      <c r="R16" s="74"/>
      <c r="S16" s="76"/>
      <c r="T16" s="74"/>
      <c r="U16" s="76"/>
      <c r="V16" s="74"/>
      <c r="W16" s="76"/>
      <c r="X16" s="74"/>
      <c r="Y16" s="76"/>
      <c r="Z16" s="74"/>
      <c r="AA16" s="76"/>
      <c r="AB16" s="74"/>
      <c r="AC16" s="76"/>
      <c r="AD16" s="74"/>
      <c r="AE16" s="76"/>
      <c r="AF16" s="74"/>
      <c r="AG16" s="76"/>
      <c r="AH16" s="74"/>
      <c r="AI16" s="76"/>
      <c r="AJ16" s="46"/>
      <c r="AK16" s="47">
        <f t="shared" si="19"/>
        <v>1</v>
      </c>
      <c r="AL16" s="48" t="s">
        <v>61</v>
      </c>
    </row>
    <row r="17" spans="1:38" ht="24.95" customHeight="1">
      <c r="A17" s="45"/>
      <c r="B17" s="62">
        <f t="shared" si="20"/>
        <v>11</v>
      </c>
      <c r="C17" s="75" t="s">
        <v>59</v>
      </c>
      <c r="D17" s="74"/>
      <c r="E17" s="76" t="s">
        <v>71</v>
      </c>
      <c r="F17" s="74"/>
      <c r="G17" s="76"/>
      <c r="H17" s="74"/>
      <c r="I17" s="76"/>
      <c r="J17" s="74"/>
      <c r="K17" s="76"/>
      <c r="L17" s="74"/>
      <c r="M17" s="76"/>
      <c r="N17" s="74"/>
      <c r="O17" s="76"/>
      <c r="P17" s="74"/>
      <c r="Q17" s="76"/>
      <c r="R17" s="74"/>
      <c r="S17" s="76"/>
      <c r="T17" s="74"/>
      <c r="U17" s="76"/>
      <c r="V17" s="74"/>
      <c r="W17" s="76"/>
      <c r="X17" s="74"/>
      <c r="Y17" s="76"/>
      <c r="Z17" s="74"/>
      <c r="AA17" s="76"/>
      <c r="AB17" s="74"/>
      <c r="AC17" s="76"/>
      <c r="AD17" s="74"/>
      <c r="AE17" s="76"/>
      <c r="AF17" s="74"/>
      <c r="AG17" s="76"/>
      <c r="AH17" s="74"/>
      <c r="AI17" s="76"/>
      <c r="AJ17" s="46"/>
      <c r="AK17" s="47">
        <f t="shared" si="19"/>
        <v>1</v>
      </c>
      <c r="AL17" s="48" t="s">
        <v>61</v>
      </c>
    </row>
    <row r="18" spans="1:38" ht="24.95" customHeight="1">
      <c r="A18" s="45"/>
      <c r="B18" s="62">
        <f t="shared" si="20"/>
        <v>12</v>
      </c>
      <c r="C18" s="75" t="s">
        <v>59</v>
      </c>
      <c r="D18" s="74" t="s">
        <v>60</v>
      </c>
      <c r="E18" s="76"/>
      <c r="F18" s="74"/>
      <c r="G18" s="76"/>
      <c r="H18" s="74"/>
      <c r="I18" s="76"/>
      <c r="J18" s="74"/>
      <c r="K18" s="76"/>
      <c r="L18" s="74"/>
      <c r="M18" s="76"/>
      <c r="N18" s="74"/>
      <c r="O18" s="76"/>
      <c r="P18" s="74"/>
      <c r="Q18" s="76"/>
      <c r="R18" s="74"/>
      <c r="S18" s="76"/>
      <c r="T18" s="74"/>
      <c r="U18" s="76"/>
      <c r="V18" s="74"/>
      <c r="W18" s="76"/>
      <c r="X18" s="74"/>
      <c r="Y18" s="76"/>
      <c r="Z18" s="74"/>
      <c r="AA18" s="76"/>
      <c r="AB18" s="74"/>
      <c r="AC18" s="76"/>
      <c r="AD18" s="74"/>
      <c r="AE18" s="76"/>
      <c r="AF18" s="74"/>
      <c r="AG18" s="76"/>
      <c r="AH18" s="74"/>
      <c r="AI18" s="76"/>
      <c r="AJ18" s="46"/>
      <c r="AK18" s="47">
        <f t="shared" si="19"/>
        <v>1</v>
      </c>
      <c r="AL18" s="48" t="s">
        <v>61</v>
      </c>
    </row>
    <row r="19" spans="1:38" ht="24.95" customHeight="1">
      <c r="A19" s="45"/>
      <c r="B19" s="62">
        <f t="shared" si="20"/>
        <v>13</v>
      </c>
      <c r="C19" s="75" t="s">
        <v>59</v>
      </c>
      <c r="D19" s="74"/>
      <c r="E19" s="76" t="s">
        <v>60</v>
      </c>
      <c r="F19" s="74"/>
      <c r="G19" s="76"/>
      <c r="H19" s="74"/>
      <c r="I19" s="76"/>
      <c r="J19" s="74"/>
      <c r="K19" s="76"/>
      <c r="L19" s="74"/>
      <c r="M19" s="76"/>
      <c r="N19" s="74"/>
      <c r="O19" s="76"/>
      <c r="P19" s="74"/>
      <c r="Q19" s="76"/>
      <c r="R19" s="74"/>
      <c r="S19" s="76"/>
      <c r="T19" s="74"/>
      <c r="U19" s="76"/>
      <c r="V19" s="74"/>
      <c r="W19" s="76"/>
      <c r="X19" s="74"/>
      <c r="Y19" s="76"/>
      <c r="Z19" s="74"/>
      <c r="AA19" s="76"/>
      <c r="AB19" s="74"/>
      <c r="AC19" s="76"/>
      <c r="AD19" s="74"/>
      <c r="AE19" s="76"/>
      <c r="AF19" s="74"/>
      <c r="AG19" s="76"/>
      <c r="AH19" s="74"/>
      <c r="AI19" s="76"/>
      <c r="AJ19" s="46"/>
      <c r="AK19" s="47">
        <f t="shared" si="19"/>
        <v>1</v>
      </c>
      <c r="AL19" s="48" t="s">
        <v>61</v>
      </c>
    </row>
    <row r="20" spans="1:38" ht="24.95" customHeight="1">
      <c r="A20" s="45"/>
      <c r="B20" s="62">
        <f t="shared" si="20"/>
        <v>14</v>
      </c>
      <c r="C20" s="75" t="s">
        <v>59</v>
      </c>
      <c r="D20" s="74" t="s">
        <v>82</v>
      </c>
      <c r="E20" s="76"/>
      <c r="F20" s="74"/>
      <c r="G20" s="76"/>
      <c r="H20" s="74"/>
      <c r="I20" s="76"/>
      <c r="J20" s="74"/>
      <c r="K20" s="76"/>
      <c r="L20" s="74"/>
      <c r="M20" s="76"/>
      <c r="N20" s="74"/>
      <c r="O20" s="76"/>
      <c r="P20" s="74"/>
      <c r="Q20" s="76"/>
      <c r="R20" s="74"/>
      <c r="S20" s="76"/>
      <c r="T20" s="74"/>
      <c r="U20" s="76"/>
      <c r="V20" s="74"/>
      <c r="W20" s="76"/>
      <c r="X20" s="74"/>
      <c r="Y20" s="76"/>
      <c r="Z20" s="74"/>
      <c r="AA20" s="76"/>
      <c r="AB20" s="74"/>
      <c r="AC20" s="76"/>
      <c r="AD20" s="74"/>
      <c r="AE20" s="76"/>
      <c r="AF20" s="74"/>
      <c r="AG20" s="76"/>
      <c r="AH20" s="74"/>
      <c r="AI20" s="76"/>
      <c r="AJ20" s="46"/>
      <c r="AK20" s="47">
        <f t="shared" si="19"/>
        <v>1</v>
      </c>
      <c r="AL20" s="48" t="s">
        <v>61</v>
      </c>
    </row>
    <row r="21" spans="1:38" ht="24.95" customHeight="1">
      <c r="A21" s="45"/>
      <c r="B21" s="62">
        <f t="shared" si="20"/>
        <v>15</v>
      </c>
      <c r="C21" s="75" t="s">
        <v>59</v>
      </c>
      <c r="D21" s="74"/>
      <c r="E21" s="76"/>
      <c r="F21" s="74"/>
      <c r="G21" s="76"/>
      <c r="H21" s="74"/>
      <c r="I21" s="76"/>
      <c r="J21" s="74"/>
      <c r="K21" s="76"/>
      <c r="L21" s="74"/>
      <c r="M21" s="76"/>
      <c r="N21" s="74"/>
      <c r="O21" s="76"/>
      <c r="P21" s="74"/>
      <c r="Q21" s="76"/>
      <c r="R21" s="74"/>
      <c r="S21" s="76"/>
      <c r="T21" s="74"/>
      <c r="U21" s="76"/>
      <c r="V21" s="74"/>
      <c r="W21" s="76"/>
      <c r="X21" s="74"/>
      <c r="Y21" s="76"/>
      <c r="Z21" s="74"/>
      <c r="AA21" s="76"/>
      <c r="AB21" s="74"/>
      <c r="AC21" s="76"/>
      <c r="AD21" s="74"/>
      <c r="AE21" s="76"/>
      <c r="AF21" s="74"/>
      <c r="AG21" s="76"/>
      <c r="AH21" s="74"/>
      <c r="AI21" s="76"/>
      <c r="AJ21" s="46"/>
      <c r="AK21" s="47">
        <f t="shared" si="19"/>
        <v>0</v>
      </c>
      <c r="AL21" s="48" t="s">
        <v>61</v>
      </c>
    </row>
    <row r="22" spans="1:38" ht="24.95" customHeight="1">
      <c r="A22" s="45"/>
      <c r="B22" s="62">
        <f t="shared" si="20"/>
        <v>16</v>
      </c>
      <c r="C22" s="75" t="s">
        <v>59</v>
      </c>
      <c r="D22" s="74"/>
      <c r="E22" s="76" t="s">
        <v>60</v>
      </c>
      <c r="F22" s="74"/>
      <c r="G22" s="76"/>
      <c r="H22" s="74"/>
      <c r="I22" s="76"/>
      <c r="J22" s="74"/>
      <c r="K22" s="76"/>
      <c r="L22" s="74"/>
      <c r="M22" s="76"/>
      <c r="N22" s="74"/>
      <c r="O22" s="76"/>
      <c r="P22" s="74"/>
      <c r="Q22" s="76"/>
      <c r="R22" s="74"/>
      <c r="S22" s="76"/>
      <c r="T22" s="74"/>
      <c r="U22" s="76"/>
      <c r="V22" s="74"/>
      <c r="W22" s="76"/>
      <c r="X22" s="74"/>
      <c r="Y22" s="76"/>
      <c r="Z22" s="74"/>
      <c r="AA22" s="76"/>
      <c r="AB22" s="74"/>
      <c r="AC22" s="76"/>
      <c r="AD22" s="74"/>
      <c r="AE22" s="76"/>
      <c r="AF22" s="74"/>
      <c r="AG22" s="76"/>
      <c r="AH22" s="74"/>
      <c r="AI22" s="76"/>
      <c r="AJ22" s="46"/>
      <c r="AK22" s="47">
        <f t="shared" si="19"/>
        <v>1</v>
      </c>
      <c r="AL22" s="48" t="s">
        <v>61</v>
      </c>
    </row>
    <row r="23" spans="1:38" ht="24.95" customHeight="1">
      <c r="A23" s="45"/>
      <c r="B23" s="62">
        <f t="shared" si="20"/>
        <v>17</v>
      </c>
      <c r="C23" s="75" t="s">
        <v>59</v>
      </c>
      <c r="D23" s="74"/>
      <c r="E23" s="76"/>
      <c r="F23" s="74"/>
      <c r="G23" s="76"/>
      <c r="H23" s="74"/>
      <c r="I23" s="76"/>
      <c r="J23" s="74"/>
      <c r="K23" s="76"/>
      <c r="L23" s="74"/>
      <c r="M23" s="76"/>
      <c r="N23" s="74"/>
      <c r="O23" s="76"/>
      <c r="P23" s="74"/>
      <c r="Q23" s="76"/>
      <c r="R23" s="74"/>
      <c r="S23" s="76"/>
      <c r="T23" s="74"/>
      <c r="U23" s="76"/>
      <c r="V23" s="74"/>
      <c r="W23" s="76"/>
      <c r="X23" s="74"/>
      <c r="Y23" s="76"/>
      <c r="Z23" s="74"/>
      <c r="AA23" s="76"/>
      <c r="AB23" s="74"/>
      <c r="AC23" s="76"/>
      <c r="AD23" s="74"/>
      <c r="AE23" s="76"/>
      <c r="AF23" s="74"/>
      <c r="AG23" s="76"/>
      <c r="AH23" s="74"/>
      <c r="AI23" s="76"/>
      <c r="AJ23" s="46"/>
      <c r="AK23" s="47">
        <f t="shared" si="19"/>
        <v>0</v>
      </c>
      <c r="AL23" s="48" t="s">
        <v>61</v>
      </c>
    </row>
    <row r="24" spans="1:38" ht="24.95" customHeight="1">
      <c r="A24" s="45"/>
      <c r="B24" s="62">
        <f t="shared" si="20"/>
        <v>18</v>
      </c>
      <c r="C24" s="75" t="s">
        <v>59</v>
      </c>
      <c r="D24" s="74"/>
      <c r="E24" s="76" t="s">
        <v>82</v>
      </c>
      <c r="F24" s="74"/>
      <c r="G24" s="76"/>
      <c r="H24" s="74"/>
      <c r="I24" s="76"/>
      <c r="J24" s="74"/>
      <c r="K24" s="76"/>
      <c r="L24" s="74"/>
      <c r="M24" s="76"/>
      <c r="N24" s="74"/>
      <c r="O24" s="76"/>
      <c r="P24" s="74"/>
      <c r="Q24" s="76"/>
      <c r="R24" s="74"/>
      <c r="S24" s="76"/>
      <c r="T24" s="74"/>
      <c r="U24" s="76"/>
      <c r="V24" s="74"/>
      <c r="W24" s="76"/>
      <c r="X24" s="74"/>
      <c r="Y24" s="76"/>
      <c r="Z24" s="74"/>
      <c r="AA24" s="76"/>
      <c r="AB24" s="74"/>
      <c r="AC24" s="76"/>
      <c r="AD24" s="74"/>
      <c r="AE24" s="76"/>
      <c r="AF24" s="74"/>
      <c r="AG24" s="76"/>
      <c r="AH24" s="74"/>
      <c r="AI24" s="76"/>
      <c r="AJ24" s="46"/>
      <c r="AK24" s="47">
        <f t="shared" si="19"/>
        <v>1</v>
      </c>
      <c r="AL24" s="48" t="s">
        <v>61</v>
      </c>
    </row>
    <row r="25" spans="1:38" ht="24.95" customHeight="1">
      <c r="A25" s="45"/>
      <c r="B25" s="62">
        <f t="shared" si="20"/>
        <v>19</v>
      </c>
      <c r="C25" s="75" t="s">
        <v>59</v>
      </c>
      <c r="D25" s="74"/>
      <c r="E25" s="76"/>
      <c r="F25" s="74"/>
      <c r="G25" s="76"/>
      <c r="H25" s="74"/>
      <c r="I25" s="76"/>
      <c r="J25" s="74"/>
      <c r="K25" s="76"/>
      <c r="L25" s="74"/>
      <c r="M25" s="76"/>
      <c r="N25" s="74"/>
      <c r="O25" s="76"/>
      <c r="P25" s="74"/>
      <c r="Q25" s="76"/>
      <c r="R25" s="74"/>
      <c r="S25" s="76"/>
      <c r="T25" s="74"/>
      <c r="U25" s="76"/>
      <c r="V25" s="74"/>
      <c r="W25" s="76"/>
      <c r="X25" s="74"/>
      <c r="Y25" s="76"/>
      <c r="Z25" s="74"/>
      <c r="AA25" s="76"/>
      <c r="AB25" s="74"/>
      <c r="AC25" s="76"/>
      <c r="AD25" s="74"/>
      <c r="AE25" s="76"/>
      <c r="AF25" s="74"/>
      <c r="AG25" s="76"/>
      <c r="AH25" s="74"/>
      <c r="AI25" s="76"/>
      <c r="AJ25" s="46"/>
      <c r="AK25" s="47">
        <f t="shared" si="19"/>
        <v>0</v>
      </c>
      <c r="AL25" s="48" t="s">
        <v>61</v>
      </c>
    </row>
    <row r="26" spans="1:38" ht="24.95" customHeight="1">
      <c r="A26" s="45"/>
      <c r="B26" s="62">
        <f t="shared" si="20"/>
        <v>20</v>
      </c>
      <c r="C26" s="75" t="s">
        <v>59</v>
      </c>
      <c r="D26" s="74"/>
      <c r="E26" s="76"/>
      <c r="F26" s="74"/>
      <c r="G26" s="76"/>
      <c r="H26" s="74"/>
      <c r="I26" s="76"/>
      <c r="J26" s="74"/>
      <c r="K26" s="76"/>
      <c r="L26" s="74"/>
      <c r="M26" s="76"/>
      <c r="N26" s="74"/>
      <c r="O26" s="76"/>
      <c r="P26" s="74"/>
      <c r="Q26" s="76"/>
      <c r="R26" s="74"/>
      <c r="S26" s="76"/>
      <c r="T26" s="74"/>
      <c r="U26" s="76"/>
      <c r="V26" s="74"/>
      <c r="W26" s="76"/>
      <c r="X26" s="74"/>
      <c r="Y26" s="76"/>
      <c r="Z26" s="74"/>
      <c r="AA26" s="76"/>
      <c r="AB26" s="74"/>
      <c r="AC26" s="76"/>
      <c r="AD26" s="74"/>
      <c r="AE26" s="76"/>
      <c r="AF26" s="74"/>
      <c r="AG26" s="76"/>
      <c r="AH26" s="74"/>
      <c r="AI26" s="76"/>
      <c r="AJ26" s="46"/>
      <c r="AK26" s="47">
        <f t="shared" si="19"/>
        <v>0</v>
      </c>
      <c r="AL26" s="48" t="s">
        <v>61</v>
      </c>
    </row>
    <row r="27" spans="1:38" ht="24.95" customHeight="1">
      <c r="A27" s="45"/>
      <c r="B27" s="62">
        <f t="shared" si="20"/>
        <v>21</v>
      </c>
      <c r="C27" s="75" t="s">
        <v>59</v>
      </c>
      <c r="D27" s="74"/>
      <c r="E27" s="76"/>
      <c r="F27" s="74"/>
      <c r="G27" s="76"/>
      <c r="H27" s="74"/>
      <c r="I27" s="76"/>
      <c r="J27" s="74"/>
      <c r="K27" s="76"/>
      <c r="L27" s="74"/>
      <c r="M27" s="76"/>
      <c r="N27" s="74"/>
      <c r="O27" s="76"/>
      <c r="P27" s="74"/>
      <c r="Q27" s="76"/>
      <c r="R27" s="74"/>
      <c r="S27" s="76"/>
      <c r="T27" s="74"/>
      <c r="U27" s="76"/>
      <c r="V27" s="74"/>
      <c r="W27" s="76"/>
      <c r="X27" s="74"/>
      <c r="Y27" s="76"/>
      <c r="Z27" s="74"/>
      <c r="AA27" s="76"/>
      <c r="AB27" s="74"/>
      <c r="AC27" s="76"/>
      <c r="AD27" s="74"/>
      <c r="AE27" s="76"/>
      <c r="AF27" s="74"/>
      <c r="AG27" s="76"/>
      <c r="AH27" s="74"/>
      <c r="AI27" s="76"/>
      <c r="AJ27" s="46"/>
      <c r="AK27" s="47">
        <f t="shared" si="19"/>
        <v>0</v>
      </c>
      <c r="AL27" s="48" t="s">
        <v>61</v>
      </c>
    </row>
    <row r="28" spans="1:38" ht="24.95" customHeight="1">
      <c r="A28" s="45"/>
      <c r="B28" s="62">
        <f t="shared" si="20"/>
        <v>22</v>
      </c>
      <c r="C28" s="75" t="s">
        <v>59</v>
      </c>
      <c r="D28" s="74"/>
      <c r="E28" s="76"/>
      <c r="F28" s="74"/>
      <c r="G28" s="76"/>
      <c r="H28" s="74"/>
      <c r="I28" s="76"/>
      <c r="J28" s="74"/>
      <c r="K28" s="76"/>
      <c r="L28" s="74"/>
      <c r="M28" s="76"/>
      <c r="N28" s="74"/>
      <c r="O28" s="76"/>
      <c r="P28" s="74"/>
      <c r="Q28" s="76"/>
      <c r="R28" s="74"/>
      <c r="S28" s="76"/>
      <c r="T28" s="74"/>
      <c r="U28" s="76"/>
      <c r="V28" s="74"/>
      <c r="W28" s="76"/>
      <c r="X28" s="74"/>
      <c r="Y28" s="76"/>
      <c r="Z28" s="74"/>
      <c r="AA28" s="76"/>
      <c r="AB28" s="74"/>
      <c r="AC28" s="76"/>
      <c r="AD28" s="74"/>
      <c r="AE28" s="76"/>
      <c r="AF28" s="74"/>
      <c r="AG28" s="76"/>
      <c r="AH28" s="74"/>
      <c r="AI28" s="76"/>
      <c r="AJ28" s="46"/>
      <c r="AK28" s="47">
        <f t="shared" si="19"/>
        <v>0</v>
      </c>
      <c r="AL28" s="48" t="s">
        <v>61</v>
      </c>
    </row>
    <row r="29" spans="1:38" ht="24.95" customHeight="1">
      <c r="A29" s="45"/>
      <c r="B29" s="62">
        <f t="shared" si="20"/>
        <v>23</v>
      </c>
      <c r="C29" s="75" t="s">
        <v>59</v>
      </c>
      <c r="D29" s="74"/>
      <c r="E29" s="76"/>
      <c r="F29" s="74"/>
      <c r="G29" s="76"/>
      <c r="H29" s="74"/>
      <c r="I29" s="76"/>
      <c r="J29" s="74"/>
      <c r="K29" s="76"/>
      <c r="L29" s="74"/>
      <c r="M29" s="76"/>
      <c r="N29" s="74"/>
      <c r="O29" s="76"/>
      <c r="P29" s="74"/>
      <c r="Q29" s="76"/>
      <c r="R29" s="74"/>
      <c r="S29" s="76"/>
      <c r="T29" s="74"/>
      <c r="U29" s="76"/>
      <c r="V29" s="74"/>
      <c r="W29" s="76"/>
      <c r="X29" s="74"/>
      <c r="Y29" s="76"/>
      <c r="Z29" s="74"/>
      <c r="AA29" s="76"/>
      <c r="AB29" s="74"/>
      <c r="AC29" s="76"/>
      <c r="AD29" s="74"/>
      <c r="AE29" s="76"/>
      <c r="AF29" s="74"/>
      <c r="AG29" s="76"/>
      <c r="AH29" s="74"/>
      <c r="AI29" s="76"/>
      <c r="AJ29" s="46"/>
      <c r="AK29" s="47">
        <f t="shared" si="19"/>
        <v>0</v>
      </c>
      <c r="AL29" s="48" t="s">
        <v>61</v>
      </c>
    </row>
    <row r="30" spans="1:38" ht="24.95" customHeight="1">
      <c r="A30" s="45"/>
      <c r="B30" s="62">
        <f t="shared" si="20"/>
        <v>24</v>
      </c>
      <c r="C30" s="75" t="s">
        <v>59</v>
      </c>
      <c r="D30" s="74"/>
      <c r="E30" s="76"/>
      <c r="F30" s="74"/>
      <c r="G30" s="76"/>
      <c r="H30" s="74"/>
      <c r="I30" s="76"/>
      <c r="J30" s="74"/>
      <c r="K30" s="76"/>
      <c r="L30" s="74"/>
      <c r="M30" s="76"/>
      <c r="N30" s="74"/>
      <c r="O30" s="76"/>
      <c r="P30" s="74"/>
      <c r="Q30" s="76"/>
      <c r="R30" s="74"/>
      <c r="S30" s="76"/>
      <c r="T30" s="74"/>
      <c r="U30" s="76"/>
      <c r="V30" s="74"/>
      <c r="W30" s="76"/>
      <c r="X30" s="74"/>
      <c r="Y30" s="76"/>
      <c r="Z30" s="74"/>
      <c r="AA30" s="76"/>
      <c r="AB30" s="74"/>
      <c r="AC30" s="76"/>
      <c r="AD30" s="74"/>
      <c r="AE30" s="76"/>
      <c r="AF30" s="74"/>
      <c r="AG30" s="76"/>
      <c r="AH30" s="74"/>
      <c r="AI30" s="76"/>
      <c r="AJ30" s="46"/>
      <c r="AK30" s="47">
        <f t="shared" si="19"/>
        <v>0</v>
      </c>
      <c r="AL30" s="48" t="s">
        <v>61</v>
      </c>
    </row>
    <row r="31" spans="1:38" ht="24.95" customHeight="1">
      <c r="A31" s="45"/>
      <c r="B31" s="62">
        <f t="shared" si="20"/>
        <v>25</v>
      </c>
      <c r="C31" s="75" t="s">
        <v>59</v>
      </c>
      <c r="D31" s="74"/>
      <c r="E31" s="76"/>
      <c r="F31" s="74"/>
      <c r="G31" s="76"/>
      <c r="H31" s="74"/>
      <c r="I31" s="76"/>
      <c r="J31" s="74"/>
      <c r="K31" s="76"/>
      <c r="L31" s="74"/>
      <c r="M31" s="76"/>
      <c r="N31" s="74"/>
      <c r="O31" s="76"/>
      <c r="P31" s="74"/>
      <c r="Q31" s="76"/>
      <c r="R31" s="74"/>
      <c r="S31" s="76"/>
      <c r="T31" s="74"/>
      <c r="U31" s="76"/>
      <c r="V31" s="74"/>
      <c r="W31" s="76"/>
      <c r="X31" s="74"/>
      <c r="Y31" s="76"/>
      <c r="Z31" s="74"/>
      <c r="AA31" s="76"/>
      <c r="AB31" s="74"/>
      <c r="AC31" s="76"/>
      <c r="AD31" s="74"/>
      <c r="AE31" s="76"/>
      <c r="AF31" s="74"/>
      <c r="AG31" s="76"/>
      <c r="AH31" s="74"/>
      <c r="AI31" s="76"/>
      <c r="AJ31" s="46"/>
      <c r="AK31" s="47">
        <f t="shared" si="19"/>
        <v>0</v>
      </c>
      <c r="AL31" s="48" t="s">
        <v>61</v>
      </c>
    </row>
    <row r="32" spans="1:38" ht="24.95" customHeight="1">
      <c r="A32" s="45"/>
      <c r="B32" s="62">
        <f t="shared" si="20"/>
        <v>26</v>
      </c>
      <c r="C32" s="75" t="s">
        <v>59</v>
      </c>
      <c r="D32" s="74"/>
      <c r="E32" s="76"/>
      <c r="F32" s="74"/>
      <c r="G32" s="76"/>
      <c r="H32" s="74"/>
      <c r="I32" s="76"/>
      <c r="J32" s="74"/>
      <c r="K32" s="76"/>
      <c r="L32" s="74"/>
      <c r="M32" s="76"/>
      <c r="N32" s="74"/>
      <c r="O32" s="76"/>
      <c r="P32" s="74"/>
      <c r="Q32" s="76"/>
      <c r="R32" s="74"/>
      <c r="S32" s="76"/>
      <c r="T32" s="74"/>
      <c r="U32" s="76"/>
      <c r="V32" s="74"/>
      <c r="W32" s="76"/>
      <c r="X32" s="74"/>
      <c r="Y32" s="76"/>
      <c r="Z32" s="74"/>
      <c r="AA32" s="76"/>
      <c r="AB32" s="74"/>
      <c r="AC32" s="76"/>
      <c r="AD32" s="74"/>
      <c r="AE32" s="76"/>
      <c r="AF32" s="74"/>
      <c r="AG32" s="76"/>
      <c r="AH32" s="74"/>
      <c r="AI32" s="76"/>
      <c r="AJ32" s="46"/>
      <c r="AK32" s="47">
        <f t="shared" si="19"/>
        <v>0</v>
      </c>
      <c r="AL32" s="48" t="s">
        <v>61</v>
      </c>
    </row>
    <row r="33" spans="1:44" ht="24.95" customHeight="1">
      <c r="A33" s="55"/>
      <c r="B33" s="62">
        <f t="shared" si="20"/>
        <v>27</v>
      </c>
      <c r="C33" s="75" t="s">
        <v>59</v>
      </c>
      <c r="D33" s="74"/>
      <c r="E33" s="76"/>
      <c r="F33" s="74"/>
      <c r="G33" s="76"/>
      <c r="H33" s="74"/>
      <c r="I33" s="76"/>
      <c r="J33" s="74"/>
      <c r="K33" s="76"/>
      <c r="L33" s="74"/>
      <c r="M33" s="76"/>
      <c r="N33" s="74"/>
      <c r="O33" s="76"/>
      <c r="P33" s="74"/>
      <c r="Q33" s="76"/>
      <c r="R33" s="74"/>
      <c r="S33" s="76"/>
      <c r="T33" s="74"/>
      <c r="U33" s="76"/>
      <c r="V33" s="74"/>
      <c r="W33" s="76"/>
      <c r="X33" s="74"/>
      <c r="Y33" s="76"/>
      <c r="Z33" s="74"/>
      <c r="AA33" s="76"/>
      <c r="AB33" s="74"/>
      <c r="AC33" s="76"/>
      <c r="AD33" s="74"/>
      <c r="AE33" s="76"/>
      <c r="AF33" s="74"/>
      <c r="AG33" s="76"/>
      <c r="AH33" s="74"/>
      <c r="AI33" s="76"/>
      <c r="AJ33" s="46"/>
      <c r="AK33" s="47">
        <f t="shared" ref="AK33:AK35" si="21">COUNTA(D33:AI33)</f>
        <v>0</v>
      </c>
      <c r="AL33" s="48" t="s">
        <v>61</v>
      </c>
    </row>
    <row r="34" spans="1:44" ht="24.95" customHeight="1">
      <c r="A34" s="55"/>
      <c r="B34" s="62">
        <f t="shared" si="20"/>
        <v>28</v>
      </c>
      <c r="C34" s="75" t="s">
        <v>59</v>
      </c>
      <c r="D34" s="74"/>
      <c r="E34" s="76"/>
      <c r="F34" s="74"/>
      <c r="G34" s="76"/>
      <c r="H34" s="74"/>
      <c r="I34" s="76"/>
      <c r="J34" s="74"/>
      <c r="K34" s="76"/>
      <c r="L34" s="74"/>
      <c r="M34" s="76"/>
      <c r="N34" s="74"/>
      <c r="O34" s="76"/>
      <c r="P34" s="74"/>
      <c r="Q34" s="76"/>
      <c r="R34" s="74"/>
      <c r="S34" s="76"/>
      <c r="T34" s="74"/>
      <c r="U34" s="76"/>
      <c r="V34" s="74"/>
      <c r="W34" s="76"/>
      <c r="X34" s="74"/>
      <c r="Y34" s="76"/>
      <c r="Z34" s="74"/>
      <c r="AA34" s="76"/>
      <c r="AB34" s="74"/>
      <c r="AC34" s="76"/>
      <c r="AD34" s="74"/>
      <c r="AE34" s="76"/>
      <c r="AF34" s="74"/>
      <c r="AG34" s="76"/>
      <c r="AH34" s="74"/>
      <c r="AI34" s="76"/>
      <c r="AJ34" s="46"/>
      <c r="AK34" s="47">
        <f t="shared" si="21"/>
        <v>0</v>
      </c>
      <c r="AL34" s="48" t="s">
        <v>61</v>
      </c>
    </row>
    <row r="35" spans="1:44" ht="24.95" customHeight="1">
      <c r="A35" s="55"/>
      <c r="B35" s="62">
        <f t="shared" si="20"/>
        <v>29</v>
      </c>
      <c r="C35" s="75" t="s">
        <v>59</v>
      </c>
      <c r="D35" s="74"/>
      <c r="E35" s="76"/>
      <c r="F35" s="74"/>
      <c r="G35" s="76"/>
      <c r="H35" s="74"/>
      <c r="I35" s="76"/>
      <c r="J35" s="74"/>
      <c r="K35" s="76"/>
      <c r="L35" s="74"/>
      <c r="M35" s="76"/>
      <c r="N35" s="74"/>
      <c r="O35" s="76"/>
      <c r="P35" s="74"/>
      <c r="Q35" s="76"/>
      <c r="R35" s="74"/>
      <c r="S35" s="76"/>
      <c r="T35" s="74"/>
      <c r="U35" s="76"/>
      <c r="V35" s="74"/>
      <c r="W35" s="76"/>
      <c r="X35" s="74"/>
      <c r="Y35" s="76"/>
      <c r="Z35" s="74"/>
      <c r="AA35" s="76"/>
      <c r="AB35" s="74"/>
      <c r="AC35" s="76"/>
      <c r="AD35" s="74"/>
      <c r="AE35" s="76"/>
      <c r="AF35" s="74"/>
      <c r="AG35" s="76"/>
      <c r="AH35" s="74"/>
      <c r="AI35" s="76"/>
      <c r="AJ35" s="46"/>
      <c r="AK35" s="47">
        <f t="shared" si="21"/>
        <v>0</v>
      </c>
      <c r="AL35" s="48" t="s">
        <v>61</v>
      </c>
    </row>
    <row r="36" spans="1:44" ht="24.95" customHeight="1">
      <c r="A36" s="55"/>
      <c r="B36" s="62">
        <f t="shared" si="20"/>
        <v>30</v>
      </c>
      <c r="C36" s="75" t="s">
        <v>59</v>
      </c>
      <c r="D36" s="74"/>
      <c r="E36" s="76"/>
      <c r="F36" s="74"/>
      <c r="G36" s="76"/>
      <c r="H36" s="74"/>
      <c r="I36" s="76"/>
      <c r="J36" s="74"/>
      <c r="K36" s="76"/>
      <c r="L36" s="74"/>
      <c r="M36" s="76"/>
      <c r="N36" s="74"/>
      <c r="O36" s="76"/>
      <c r="P36" s="74"/>
      <c r="Q36" s="76"/>
      <c r="R36" s="74"/>
      <c r="S36" s="76"/>
      <c r="T36" s="74"/>
      <c r="U36" s="76"/>
      <c r="V36" s="74"/>
      <c r="W36" s="76"/>
      <c r="X36" s="74"/>
      <c r="Y36" s="76"/>
      <c r="Z36" s="74"/>
      <c r="AA36" s="76"/>
      <c r="AB36" s="74"/>
      <c r="AC36" s="76"/>
      <c r="AD36" s="74"/>
      <c r="AE36" s="76"/>
      <c r="AF36" s="74"/>
      <c r="AG36" s="76"/>
      <c r="AH36" s="74"/>
      <c r="AI36" s="76"/>
      <c r="AJ36" s="46"/>
      <c r="AK36" s="47">
        <f t="shared" ref="AK36:AK40" si="22">COUNTA(D36:AI36)</f>
        <v>0</v>
      </c>
      <c r="AL36" s="48" t="s">
        <v>61</v>
      </c>
    </row>
    <row r="37" spans="1:44" ht="24.95" customHeight="1">
      <c r="A37" s="55"/>
      <c r="B37" s="62">
        <f t="shared" si="20"/>
        <v>31</v>
      </c>
      <c r="C37" s="75" t="s">
        <v>59</v>
      </c>
      <c r="D37" s="74"/>
      <c r="E37" s="76"/>
      <c r="F37" s="74"/>
      <c r="G37" s="76"/>
      <c r="H37" s="74"/>
      <c r="I37" s="76"/>
      <c r="J37" s="74"/>
      <c r="K37" s="76"/>
      <c r="L37" s="74"/>
      <c r="M37" s="76"/>
      <c r="N37" s="74"/>
      <c r="O37" s="76"/>
      <c r="P37" s="74"/>
      <c r="Q37" s="76"/>
      <c r="R37" s="74"/>
      <c r="S37" s="76"/>
      <c r="T37" s="74"/>
      <c r="U37" s="76"/>
      <c r="V37" s="74"/>
      <c r="W37" s="76"/>
      <c r="X37" s="74"/>
      <c r="Y37" s="76"/>
      <c r="Z37" s="74"/>
      <c r="AA37" s="76"/>
      <c r="AB37" s="74"/>
      <c r="AC37" s="76"/>
      <c r="AD37" s="74"/>
      <c r="AE37" s="76"/>
      <c r="AF37" s="74"/>
      <c r="AG37" s="76"/>
      <c r="AH37" s="74"/>
      <c r="AI37" s="76"/>
      <c r="AJ37" s="46"/>
      <c r="AK37" s="47">
        <f t="shared" si="22"/>
        <v>0</v>
      </c>
      <c r="AL37" s="48" t="s">
        <v>61</v>
      </c>
    </row>
    <row r="38" spans="1:44" ht="24.95" customHeight="1">
      <c r="A38" s="55"/>
      <c r="B38" s="62">
        <f t="shared" si="20"/>
        <v>32</v>
      </c>
      <c r="C38" s="75" t="s">
        <v>59</v>
      </c>
      <c r="D38" s="74"/>
      <c r="E38" s="76"/>
      <c r="F38" s="74"/>
      <c r="G38" s="76"/>
      <c r="H38" s="74"/>
      <c r="I38" s="76"/>
      <c r="J38" s="74"/>
      <c r="K38" s="76"/>
      <c r="L38" s="74"/>
      <c r="M38" s="76"/>
      <c r="N38" s="74"/>
      <c r="O38" s="76"/>
      <c r="P38" s="74"/>
      <c r="Q38" s="76"/>
      <c r="R38" s="74"/>
      <c r="S38" s="76"/>
      <c r="T38" s="74"/>
      <c r="U38" s="76"/>
      <c r="V38" s="74"/>
      <c r="W38" s="76"/>
      <c r="X38" s="74"/>
      <c r="Y38" s="76"/>
      <c r="Z38" s="74"/>
      <c r="AA38" s="76"/>
      <c r="AB38" s="74"/>
      <c r="AC38" s="76"/>
      <c r="AD38" s="74"/>
      <c r="AE38" s="76"/>
      <c r="AF38" s="74"/>
      <c r="AG38" s="76"/>
      <c r="AH38" s="74"/>
      <c r="AI38" s="76"/>
      <c r="AJ38" s="46"/>
      <c r="AK38" s="47">
        <f t="shared" si="22"/>
        <v>0</v>
      </c>
      <c r="AL38" s="48" t="s">
        <v>61</v>
      </c>
    </row>
    <row r="39" spans="1:44" ht="24.95" customHeight="1">
      <c r="A39" s="55"/>
      <c r="B39" s="62">
        <f t="shared" si="20"/>
        <v>33</v>
      </c>
      <c r="C39" s="75" t="s">
        <v>59</v>
      </c>
      <c r="D39" s="74"/>
      <c r="E39" s="76"/>
      <c r="F39" s="74"/>
      <c r="G39" s="76"/>
      <c r="H39" s="74"/>
      <c r="I39" s="76"/>
      <c r="J39" s="74"/>
      <c r="K39" s="76"/>
      <c r="L39" s="74"/>
      <c r="M39" s="76"/>
      <c r="N39" s="74"/>
      <c r="O39" s="76"/>
      <c r="P39" s="74"/>
      <c r="Q39" s="76"/>
      <c r="R39" s="74"/>
      <c r="S39" s="76"/>
      <c r="T39" s="74"/>
      <c r="U39" s="76"/>
      <c r="V39" s="74"/>
      <c r="W39" s="76"/>
      <c r="X39" s="74"/>
      <c r="Y39" s="76"/>
      <c r="Z39" s="74"/>
      <c r="AA39" s="76"/>
      <c r="AB39" s="74"/>
      <c r="AC39" s="76"/>
      <c r="AD39" s="74"/>
      <c r="AE39" s="76"/>
      <c r="AF39" s="74"/>
      <c r="AG39" s="76"/>
      <c r="AH39" s="74"/>
      <c r="AI39" s="76"/>
      <c r="AJ39" s="46"/>
      <c r="AK39" s="47">
        <f t="shared" si="22"/>
        <v>0</v>
      </c>
      <c r="AL39" s="48" t="s">
        <v>61</v>
      </c>
    </row>
    <row r="40" spans="1:44" ht="24.95" customHeight="1">
      <c r="A40" s="55"/>
      <c r="B40" s="62">
        <f t="shared" si="20"/>
        <v>34</v>
      </c>
      <c r="C40" s="75" t="s">
        <v>59</v>
      </c>
      <c r="D40" s="74"/>
      <c r="E40" s="76"/>
      <c r="F40" s="74"/>
      <c r="G40" s="76"/>
      <c r="H40" s="74"/>
      <c r="I40" s="76"/>
      <c r="J40" s="74"/>
      <c r="K40" s="76"/>
      <c r="L40" s="74"/>
      <c r="M40" s="76"/>
      <c r="N40" s="74"/>
      <c r="O40" s="76"/>
      <c r="P40" s="74"/>
      <c r="Q40" s="76"/>
      <c r="R40" s="74"/>
      <c r="S40" s="76"/>
      <c r="T40" s="74"/>
      <c r="U40" s="76"/>
      <c r="V40" s="74"/>
      <c r="W40" s="76"/>
      <c r="X40" s="74"/>
      <c r="Y40" s="76"/>
      <c r="Z40" s="74"/>
      <c r="AA40" s="76"/>
      <c r="AB40" s="74"/>
      <c r="AC40" s="76"/>
      <c r="AD40" s="74"/>
      <c r="AE40" s="76"/>
      <c r="AF40" s="74"/>
      <c r="AG40" s="76"/>
      <c r="AH40" s="74"/>
      <c r="AI40" s="76"/>
      <c r="AJ40" s="46"/>
      <c r="AK40" s="47">
        <f t="shared" si="22"/>
        <v>0</v>
      </c>
      <c r="AL40" s="48" t="s">
        <v>61</v>
      </c>
    </row>
    <row r="41" spans="1:44" ht="26.25">
      <c r="B41" s="62">
        <f t="shared" si="20"/>
        <v>35</v>
      </c>
      <c r="C41" s="75" t="s">
        <v>59</v>
      </c>
      <c r="D41" s="74"/>
      <c r="E41" s="76"/>
      <c r="F41" s="74"/>
      <c r="G41" s="76"/>
      <c r="H41" s="74"/>
      <c r="I41" s="76"/>
      <c r="J41" s="74"/>
      <c r="K41" s="76"/>
      <c r="L41" s="74"/>
      <c r="M41" s="76"/>
      <c r="N41" s="74"/>
      <c r="O41" s="76"/>
      <c r="P41" s="74"/>
      <c r="Q41" s="76"/>
      <c r="R41" s="74"/>
      <c r="S41" s="76"/>
      <c r="T41" s="74"/>
      <c r="U41" s="76"/>
      <c r="V41" s="74"/>
      <c r="W41" s="76"/>
      <c r="X41" s="74"/>
      <c r="Y41" s="76"/>
      <c r="Z41" s="74"/>
      <c r="AA41" s="76"/>
      <c r="AB41" s="74"/>
      <c r="AC41" s="76"/>
      <c r="AD41" s="74"/>
      <c r="AE41" s="76"/>
      <c r="AF41" s="74"/>
      <c r="AG41" s="76"/>
      <c r="AH41" s="74"/>
      <c r="AI41" s="76"/>
      <c r="AJ41" s="46"/>
      <c r="AK41" s="47">
        <f t="shared" si="19"/>
        <v>0</v>
      </c>
      <c r="AL41" s="48" t="s">
        <v>61</v>
      </c>
    </row>
    <row r="42" spans="1:44" ht="31.5" customHeight="1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2"/>
      <c r="P42" s="50"/>
      <c r="Q42" s="52"/>
      <c r="R42" s="50"/>
      <c r="S42" s="52"/>
      <c r="T42" s="50"/>
      <c r="U42" s="52"/>
      <c r="V42" s="50"/>
      <c r="W42" s="52"/>
      <c r="X42" s="50"/>
      <c r="Y42" s="52"/>
      <c r="Z42" s="50"/>
      <c r="AA42" s="52"/>
      <c r="AB42" s="50"/>
      <c r="AC42" s="52"/>
      <c r="AD42" s="50"/>
      <c r="AE42" s="52"/>
      <c r="AF42" s="50"/>
      <c r="AG42" s="50"/>
      <c r="AH42" s="50"/>
      <c r="AI42" s="50"/>
      <c r="AJ42" s="50"/>
      <c r="AK42" s="50"/>
      <c r="AL42" s="50"/>
      <c r="AM42" s="50"/>
      <c r="AN42" s="50"/>
      <c r="AO42" s="51"/>
    </row>
    <row r="43" spans="1:44" ht="24">
      <c r="B43" s="68" t="s">
        <v>77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0"/>
      <c r="AH43" s="50"/>
      <c r="AI43" s="50"/>
      <c r="AJ43" s="50"/>
      <c r="AK43" s="50"/>
      <c r="AL43" s="50"/>
      <c r="AM43" s="50"/>
      <c r="AN43" s="50"/>
      <c r="AO43" s="51"/>
    </row>
    <row r="44" spans="1:44" ht="18" customHeight="1">
      <c r="B44" s="215" t="s">
        <v>76</v>
      </c>
      <c r="C44" s="67" t="s">
        <v>73</v>
      </c>
      <c r="D44" s="59">
        <f t="shared" ref="D44:AI44" si="23">COUNTA(D7:D41)</f>
        <v>7</v>
      </c>
      <c r="E44" s="59">
        <f t="shared" si="23"/>
        <v>7</v>
      </c>
      <c r="F44" s="59">
        <f t="shared" si="23"/>
        <v>0</v>
      </c>
      <c r="G44" s="59">
        <f t="shared" si="23"/>
        <v>0</v>
      </c>
      <c r="H44" s="59">
        <f t="shared" si="23"/>
        <v>0</v>
      </c>
      <c r="I44" s="59">
        <f t="shared" si="23"/>
        <v>0</v>
      </c>
      <c r="J44" s="59">
        <f t="shared" si="23"/>
        <v>0</v>
      </c>
      <c r="K44" s="59">
        <f t="shared" si="23"/>
        <v>0</v>
      </c>
      <c r="L44" s="59">
        <f t="shared" si="23"/>
        <v>0</v>
      </c>
      <c r="M44" s="59">
        <f t="shared" si="23"/>
        <v>0</v>
      </c>
      <c r="N44" s="59">
        <f t="shared" si="23"/>
        <v>0</v>
      </c>
      <c r="O44" s="59">
        <f t="shared" si="23"/>
        <v>0</v>
      </c>
      <c r="P44" s="59">
        <f t="shared" si="23"/>
        <v>0</v>
      </c>
      <c r="Q44" s="59">
        <f t="shared" si="23"/>
        <v>0</v>
      </c>
      <c r="R44" s="59">
        <f t="shared" ref="R44:AC44" si="24">COUNTA(R7:R41)</f>
        <v>0</v>
      </c>
      <c r="S44" s="59">
        <f t="shared" si="24"/>
        <v>0</v>
      </c>
      <c r="T44" s="59">
        <f t="shared" si="24"/>
        <v>0</v>
      </c>
      <c r="U44" s="59">
        <f t="shared" si="24"/>
        <v>0</v>
      </c>
      <c r="V44" s="59">
        <f t="shared" si="24"/>
        <v>0</v>
      </c>
      <c r="W44" s="59">
        <f t="shared" si="24"/>
        <v>0</v>
      </c>
      <c r="X44" s="59">
        <f t="shared" si="24"/>
        <v>0</v>
      </c>
      <c r="Y44" s="59">
        <f t="shared" si="24"/>
        <v>0</v>
      </c>
      <c r="Z44" s="59">
        <f t="shared" si="24"/>
        <v>0</v>
      </c>
      <c r="AA44" s="59">
        <f t="shared" si="24"/>
        <v>0</v>
      </c>
      <c r="AB44" s="59">
        <f t="shared" si="24"/>
        <v>0</v>
      </c>
      <c r="AC44" s="59">
        <f t="shared" si="24"/>
        <v>0</v>
      </c>
      <c r="AD44" s="59">
        <f t="shared" si="23"/>
        <v>0</v>
      </c>
      <c r="AE44" s="59">
        <f t="shared" si="23"/>
        <v>0</v>
      </c>
      <c r="AF44" s="59">
        <f t="shared" si="23"/>
        <v>0</v>
      </c>
      <c r="AG44" s="59">
        <f t="shared" si="23"/>
        <v>0</v>
      </c>
      <c r="AH44" s="59">
        <f t="shared" si="23"/>
        <v>0</v>
      </c>
      <c r="AI44" s="59">
        <f t="shared" si="23"/>
        <v>0</v>
      </c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44" ht="18" customHeight="1">
      <c r="B45" s="215"/>
      <c r="C45" s="67" t="s">
        <v>71</v>
      </c>
      <c r="D45" s="59">
        <f t="shared" ref="D45:M46" si="25">COUNTIF(D$7:D$41,$C45)</f>
        <v>3</v>
      </c>
      <c r="E45" s="59">
        <f t="shared" si="25"/>
        <v>3</v>
      </c>
      <c r="F45" s="59">
        <f t="shared" si="25"/>
        <v>0</v>
      </c>
      <c r="G45" s="59">
        <f t="shared" si="25"/>
        <v>0</v>
      </c>
      <c r="H45" s="59">
        <f t="shared" si="25"/>
        <v>0</v>
      </c>
      <c r="I45" s="59">
        <f t="shared" si="25"/>
        <v>0</v>
      </c>
      <c r="J45" s="59">
        <f t="shared" si="25"/>
        <v>0</v>
      </c>
      <c r="K45" s="59">
        <f t="shared" si="25"/>
        <v>0</v>
      </c>
      <c r="L45" s="59">
        <f t="shared" si="25"/>
        <v>0</v>
      </c>
      <c r="M45" s="59">
        <f t="shared" si="25"/>
        <v>0</v>
      </c>
      <c r="N45" s="59">
        <f t="shared" ref="N45:AI46" si="26">COUNTIF(N$7:N$41,$C45)</f>
        <v>0</v>
      </c>
      <c r="O45" s="59">
        <f t="shared" si="26"/>
        <v>0</v>
      </c>
      <c r="P45" s="59">
        <f t="shared" si="26"/>
        <v>0</v>
      </c>
      <c r="Q45" s="59">
        <f t="shared" si="26"/>
        <v>0</v>
      </c>
      <c r="R45" s="59">
        <f t="shared" si="26"/>
        <v>0</v>
      </c>
      <c r="S45" s="59">
        <f t="shared" si="26"/>
        <v>0</v>
      </c>
      <c r="T45" s="59">
        <f t="shared" si="26"/>
        <v>0</v>
      </c>
      <c r="U45" s="59">
        <f t="shared" si="26"/>
        <v>0</v>
      </c>
      <c r="V45" s="59">
        <f t="shared" si="26"/>
        <v>0</v>
      </c>
      <c r="W45" s="59">
        <f t="shared" si="26"/>
        <v>0</v>
      </c>
      <c r="X45" s="59">
        <f t="shared" si="26"/>
        <v>0</v>
      </c>
      <c r="Y45" s="59">
        <f t="shared" si="26"/>
        <v>0</v>
      </c>
      <c r="Z45" s="59">
        <f t="shared" si="26"/>
        <v>0</v>
      </c>
      <c r="AA45" s="59">
        <f t="shared" si="26"/>
        <v>0</v>
      </c>
      <c r="AB45" s="59">
        <f t="shared" si="26"/>
        <v>0</v>
      </c>
      <c r="AC45" s="59">
        <f t="shared" si="26"/>
        <v>0</v>
      </c>
      <c r="AD45" s="59">
        <f t="shared" si="26"/>
        <v>0</v>
      </c>
      <c r="AE45" s="59">
        <f t="shared" si="26"/>
        <v>0</v>
      </c>
      <c r="AF45" s="59">
        <f t="shared" si="26"/>
        <v>0</v>
      </c>
      <c r="AG45" s="59">
        <f t="shared" si="26"/>
        <v>0</v>
      </c>
      <c r="AH45" s="59">
        <f t="shared" si="26"/>
        <v>0</v>
      </c>
      <c r="AI45" s="59">
        <f t="shared" si="26"/>
        <v>0</v>
      </c>
      <c r="AJ45" s="50"/>
      <c r="AK45" s="50"/>
      <c r="AL45" s="50"/>
      <c r="AM45" s="50"/>
      <c r="AN45" s="50"/>
      <c r="AO45" s="50"/>
      <c r="AP45" s="50"/>
      <c r="AQ45" s="50"/>
      <c r="AR45" s="51"/>
    </row>
    <row r="46" spans="1:44" ht="18" customHeight="1">
      <c r="B46" s="215"/>
      <c r="C46" s="67" t="s">
        <v>72</v>
      </c>
      <c r="D46" s="59">
        <f t="shared" si="25"/>
        <v>2</v>
      </c>
      <c r="E46" s="59">
        <f t="shared" si="25"/>
        <v>2</v>
      </c>
      <c r="F46" s="59">
        <f t="shared" si="25"/>
        <v>0</v>
      </c>
      <c r="G46" s="59">
        <f t="shared" si="25"/>
        <v>0</v>
      </c>
      <c r="H46" s="59">
        <f t="shared" si="25"/>
        <v>0</v>
      </c>
      <c r="I46" s="59">
        <f t="shared" si="25"/>
        <v>0</v>
      </c>
      <c r="J46" s="59">
        <f t="shared" si="25"/>
        <v>0</v>
      </c>
      <c r="K46" s="59">
        <f t="shared" si="25"/>
        <v>0</v>
      </c>
      <c r="L46" s="59">
        <f t="shared" si="25"/>
        <v>0</v>
      </c>
      <c r="M46" s="59">
        <f t="shared" si="25"/>
        <v>0</v>
      </c>
      <c r="N46" s="59">
        <f t="shared" si="26"/>
        <v>0</v>
      </c>
      <c r="O46" s="59">
        <f t="shared" si="26"/>
        <v>0</v>
      </c>
      <c r="P46" s="59">
        <f t="shared" si="26"/>
        <v>0</v>
      </c>
      <c r="Q46" s="59">
        <f t="shared" si="26"/>
        <v>0</v>
      </c>
      <c r="R46" s="59">
        <f t="shared" si="26"/>
        <v>0</v>
      </c>
      <c r="S46" s="59">
        <f t="shared" si="26"/>
        <v>0</v>
      </c>
      <c r="T46" s="59">
        <f t="shared" si="26"/>
        <v>0</v>
      </c>
      <c r="U46" s="59">
        <f t="shared" si="26"/>
        <v>0</v>
      </c>
      <c r="V46" s="59">
        <f t="shared" si="26"/>
        <v>0</v>
      </c>
      <c r="W46" s="59">
        <f t="shared" si="26"/>
        <v>0</v>
      </c>
      <c r="X46" s="59">
        <f t="shared" si="26"/>
        <v>0</v>
      </c>
      <c r="Y46" s="59">
        <f t="shared" si="26"/>
        <v>0</v>
      </c>
      <c r="Z46" s="59">
        <f t="shared" si="26"/>
        <v>0</v>
      </c>
      <c r="AA46" s="59">
        <f t="shared" si="26"/>
        <v>0</v>
      </c>
      <c r="AB46" s="59">
        <f t="shared" si="26"/>
        <v>0</v>
      </c>
      <c r="AC46" s="59">
        <f t="shared" si="26"/>
        <v>0</v>
      </c>
      <c r="AD46" s="59">
        <f t="shared" si="26"/>
        <v>0</v>
      </c>
      <c r="AE46" s="59">
        <f t="shared" si="26"/>
        <v>0</v>
      </c>
      <c r="AF46" s="59">
        <f t="shared" si="26"/>
        <v>0</v>
      </c>
      <c r="AG46" s="59">
        <f t="shared" si="26"/>
        <v>0</v>
      </c>
      <c r="AH46" s="59">
        <f t="shared" si="26"/>
        <v>0</v>
      </c>
      <c r="AI46" s="59">
        <f t="shared" si="26"/>
        <v>0</v>
      </c>
      <c r="AJ46" s="50"/>
      <c r="AK46" s="50"/>
      <c r="AL46" s="50"/>
      <c r="AM46" s="50"/>
      <c r="AN46" s="50"/>
      <c r="AO46" s="50"/>
      <c r="AP46" s="50"/>
      <c r="AQ46" s="50"/>
      <c r="AR46" s="51"/>
    </row>
    <row r="47" spans="1:44" ht="18" customHeight="1">
      <c r="B47" s="215"/>
      <c r="C47" s="67" t="s">
        <v>82</v>
      </c>
      <c r="D47" s="59">
        <f t="shared" ref="D47:AI47" si="27">COUNTIF(D$7:D$41,$C47)</f>
        <v>2</v>
      </c>
      <c r="E47" s="59">
        <f t="shared" si="27"/>
        <v>2</v>
      </c>
      <c r="F47" s="59">
        <f t="shared" si="27"/>
        <v>0</v>
      </c>
      <c r="G47" s="59">
        <f t="shared" si="27"/>
        <v>0</v>
      </c>
      <c r="H47" s="59">
        <f t="shared" si="27"/>
        <v>0</v>
      </c>
      <c r="I47" s="59">
        <f t="shared" si="27"/>
        <v>0</v>
      </c>
      <c r="J47" s="59">
        <f t="shared" si="27"/>
        <v>0</v>
      </c>
      <c r="K47" s="59">
        <f t="shared" si="27"/>
        <v>0</v>
      </c>
      <c r="L47" s="59">
        <f t="shared" si="27"/>
        <v>0</v>
      </c>
      <c r="M47" s="59">
        <f t="shared" si="27"/>
        <v>0</v>
      </c>
      <c r="N47" s="59">
        <f t="shared" si="27"/>
        <v>0</v>
      </c>
      <c r="O47" s="59">
        <f t="shared" si="27"/>
        <v>0</v>
      </c>
      <c r="P47" s="59">
        <f t="shared" si="27"/>
        <v>0</v>
      </c>
      <c r="Q47" s="59">
        <f t="shared" si="27"/>
        <v>0</v>
      </c>
      <c r="R47" s="59">
        <f t="shared" si="27"/>
        <v>0</v>
      </c>
      <c r="S47" s="59">
        <f t="shared" si="27"/>
        <v>0</v>
      </c>
      <c r="T47" s="59">
        <f t="shared" si="27"/>
        <v>0</v>
      </c>
      <c r="U47" s="59">
        <f t="shared" si="27"/>
        <v>0</v>
      </c>
      <c r="V47" s="59">
        <f t="shared" si="27"/>
        <v>0</v>
      </c>
      <c r="W47" s="59">
        <f t="shared" si="27"/>
        <v>0</v>
      </c>
      <c r="X47" s="59">
        <f t="shared" si="27"/>
        <v>0</v>
      </c>
      <c r="Y47" s="59">
        <f t="shared" si="27"/>
        <v>0</v>
      </c>
      <c r="Z47" s="59">
        <f t="shared" si="27"/>
        <v>0</v>
      </c>
      <c r="AA47" s="59">
        <f t="shared" si="27"/>
        <v>0</v>
      </c>
      <c r="AB47" s="59">
        <f t="shared" si="27"/>
        <v>0</v>
      </c>
      <c r="AC47" s="59">
        <f t="shared" si="27"/>
        <v>0</v>
      </c>
      <c r="AD47" s="59">
        <f t="shared" si="27"/>
        <v>0</v>
      </c>
      <c r="AE47" s="59">
        <f t="shared" si="27"/>
        <v>0</v>
      </c>
      <c r="AF47" s="59">
        <f t="shared" si="27"/>
        <v>0</v>
      </c>
      <c r="AG47" s="59">
        <f t="shared" si="27"/>
        <v>0</v>
      </c>
      <c r="AH47" s="59">
        <f t="shared" si="27"/>
        <v>0</v>
      </c>
      <c r="AI47" s="59">
        <f t="shared" si="27"/>
        <v>0</v>
      </c>
      <c r="AJ47" s="50"/>
      <c r="AK47" s="50"/>
      <c r="AL47" s="50"/>
      <c r="AM47" s="50"/>
      <c r="AN47" s="50"/>
      <c r="AO47" s="50"/>
      <c r="AP47" s="50"/>
      <c r="AQ47" s="50"/>
      <c r="AR47" s="51"/>
    </row>
    <row r="48" spans="1:44" ht="18" customHeight="1">
      <c r="B48" s="215"/>
      <c r="C48" s="67"/>
      <c r="D48" s="59">
        <f t="shared" ref="D48:AI48" si="28">COUNTIF(D$7:D$41,$C48)</f>
        <v>0</v>
      </c>
      <c r="E48" s="59">
        <f t="shared" si="28"/>
        <v>0</v>
      </c>
      <c r="F48" s="59">
        <f t="shared" si="28"/>
        <v>0</v>
      </c>
      <c r="G48" s="59">
        <f t="shared" si="28"/>
        <v>0</v>
      </c>
      <c r="H48" s="59">
        <f t="shared" si="28"/>
        <v>0</v>
      </c>
      <c r="I48" s="59">
        <f t="shared" si="28"/>
        <v>0</v>
      </c>
      <c r="J48" s="59">
        <f t="shared" si="28"/>
        <v>0</v>
      </c>
      <c r="K48" s="59">
        <f t="shared" si="28"/>
        <v>0</v>
      </c>
      <c r="L48" s="59">
        <f t="shared" si="28"/>
        <v>0</v>
      </c>
      <c r="M48" s="59">
        <f t="shared" si="28"/>
        <v>0</v>
      </c>
      <c r="N48" s="59">
        <f t="shared" si="28"/>
        <v>0</v>
      </c>
      <c r="O48" s="59">
        <f t="shared" si="28"/>
        <v>0</v>
      </c>
      <c r="P48" s="59">
        <f t="shared" si="28"/>
        <v>0</v>
      </c>
      <c r="Q48" s="59">
        <f t="shared" si="28"/>
        <v>0</v>
      </c>
      <c r="R48" s="59">
        <f t="shared" si="28"/>
        <v>0</v>
      </c>
      <c r="S48" s="59">
        <f t="shared" si="28"/>
        <v>0</v>
      </c>
      <c r="T48" s="59">
        <f t="shared" si="28"/>
        <v>0</v>
      </c>
      <c r="U48" s="59">
        <f t="shared" si="28"/>
        <v>0</v>
      </c>
      <c r="V48" s="59">
        <f t="shared" si="28"/>
        <v>0</v>
      </c>
      <c r="W48" s="59">
        <f t="shared" si="28"/>
        <v>0</v>
      </c>
      <c r="X48" s="59">
        <f t="shared" si="28"/>
        <v>0</v>
      </c>
      <c r="Y48" s="59">
        <f t="shared" si="28"/>
        <v>0</v>
      </c>
      <c r="Z48" s="59">
        <f t="shared" si="28"/>
        <v>0</v>
      </c>
      <c r="AA48" s="59">
        <f t="shared" si="28"/>
        <v>0</v>
      </c>
      <c r="AB48" s="59">
        <f t="shared" si="28"/>
        <v>0</v>
      </c>
      <c r="AC48" s="59">
        <f t="shared" si="28"/>
        <v>0</v>
      </c>
      <c r="AD48" s="59">
        <f t="shared" si="28"/>
        <v>0</v>
      </c>
      <c r="AE48" s="59">
        <f t="shared" si="28"/>
        <v>0</v>
      </c>
      <c r="AF48" s="59">
        <f t="shared" si="28"/>
        <v>0</v>
      </c>
      <c r="AG48" s="59">
        <f t="shared" si="28"/>
        <v>0</v>
      </c>
      <c r="AH48" s="59">
        <f t="shared" si="28"/>
        <v>0</v>
      </c>
      <c r="AI48" s="59">
        <f t="shared" si="28"/>
        <v>0</v>
      </c>
      <c r="AJ48" s="50"/>
      <c r="AK48" s="50"/>
      <c r="AL48" s="50"/>
      <c r="AM48" s="50"/>
      <c r="AN48" s="50"/>
      <c r="AO48" s="50"/>
      <c r="AP48" s="50"/>
      <c r="AQ48" s="50"/>
      <c r="AR48" s="51"/>
    </row>
    <row r="49" spans="2:44" ht="18" customHeight="1">
      <c r="B49" s="215" t="s">
        <v>75</v>
      </c>
      <c r="C49" s="67" t="s">
        <v>73</v>
      </c>
      <c r="D49" s="59">
        <f>D6</f>
        <v>6</v>
      </c>
      <c r="E49" s="59">
        <f t="shared" ref="E49:AI49" si="29">E6</f>
        <v>6</v>
      </c>
      <c r="F49" s="59">
        <f t="shared" si="29"/>
        <v>6</v>
      </c>
      <c r="G49" s="59">
        <f t="shared" si="29"/>
        <v>6</v>
      </c>
      <c r="H49" s="59">
        <f t="shared" si="29"/>
        <v>6</v>
      </c>
      <c r="I49" s="59">
        <f t="shared" si="29"/>
        <v>6</v>
      </c>
      <c r="J49" s="59">
        <f t="shared" si="29"/>
        <v>6</v>
      </c>
      <c r="K49" s="59">
        <f t="shared" si="29"/>
        <v>6</v>
      </c>
      <c r="L49" s="59">
        <f t="shared" si="29"/>
        <v>6</v>
      </c>
      <c r="M49" s="59">
        <f t="shared" si="29"/>
        <v>6</v>
      </c>
      <c r="N49" s="59">
        <f t="shared" si="29"/>
        <v>6</v>
      </c>
      <c r="O49" s="59">
        <f t="shared" si="29"/>
        <v>6</v>
      </c>
      <c r="P49" s="59">
        <f t="shared" si="29"/>
        <v>6</v>
      </c>
      <c r="Q49" s="59">
        <f t="shared" si="29"/>
        <v>6</v>
      </c>
      <c r="R49" s="59">
        <f t="shared" si="29"/>
        <v>6</v>
      </c>
      <c r="S49" s="59">
        <f t="shared" si="29"/>
        <v>6</v>
      </c>
      <c r="T49" s="59">
        <f t="shared" si="29"/>
        <v>6</v>
      </c>
      <c r="U49" s="59">
        <f t="shared" si="29"/>
        <v>6</v>
      </c>
      <c r="V49" s="59">
        <f t="shared" si="29"/>
        <v>6</v>
      </c>
      <c r="W49" s="59">
        <f t="shared" si="29"/>
        <v>6</v>
      </c>
      <c r="X49" s="59">
        <f t="shared" si="29"/>
        <v>6</v>
      </c>
      <c r="Y49" s="59">
        <f t="shared" si="29"/>
        <v>6</v>
      </c>
      <c r="Z49" s="59">
        <f t="shared" si="29"/>
        <v>6</v>
      </c>
      <c r="AA49" s="59">
        <f t="shared" si="29"/>
        <v>6</v>
      </c>
      <c r="AB49" s="59">
        <f t="shared" si="29"/>
        <v>6</v>
      </c>
      <c r="AC49" s="59">
        <f t="shared" si="29"/>
        <v>6</v>
      </c>
      <c r="AD49" s="59">
        <f t="shared" si="29"/>
        <v>6</v>
      </c>
      <c r="AE49" s="59">
        <f t="shared" si="29"/>
        <v>6</v>
      </c>
      <c r="AF49" s="59">
        <f t="shared" si="29"/>
        <v>6</v>
      </c>
      <c r="AG49" s="59">
        <f t="shared" si="29"/>
        <v>6</v>
      </c>
      <c r="AH49" s="59">
        <f t="shared" si="29"/>
        <v>7</v>
      </c>
      <c r="AI49" s="59">
        <f t="shared" si="29"/>
        <v>7</v>
      </c>
      <c r="AJ49" s="50"/>
      <c r="AK49" s="50"/>
      <c r="AL49" s="50"/>
      <c r="AM49" s="50"/>
      <c r="AN49" s="50"/>
      <c r="AO49" s="50"/>
      <c r="AP49" s="50"/>
      <c r="AQ49" s="50"/>
      <c r="AR49" s="51"/>
    </row>
    <row r="50" spans="2:44" ht="18" customHeight="1">
      <c r="B50" s="215"/>
      <c r="C50" s="67" t="s">
        <v>71</v>
      </c>
      <c r="D50" s="59">
        <f>D49-D51-D52-D53</f>
        <v>2</v>
      </c>
      <c r="E50" s="59">
        <f t="shared" ref="E50:AI50" si="30">E49-E51-E52-E53</f>
        <v>2</v>
      </c>
      <c r="F50" s="59">
        <f t="shared" si="30"/>
        <v>2</v>
      </c>
      <c r="G50" s="59">
        <f t="shared" si="30"/>
        <v>2</v>
      </c>
      <c r="H50" s="59">
        <f t="shared" si="30"/>
        <v>2</v>
      </c>
      <c r="I50" s="59">
        <f t="shared" si="30"/>
        <v>2</v>
      </c>
      <c r="J50" s="59">
        <f t="shared" si="30"/>
        <v>2</v>
      </c>
      <c r="K50" s="59">
        <f t="shared" si="30"/>
        <v>2</v>
      </c>
      <c r="L50" s="59">
        <f t="shared" si="30"/>
        <v>2</v>
      </c>
      <c r="M50" s="59">
        <f t="shared" si="30"/>
        <v>2</v>
      </c>
      <c r="N50" s="59">
        <f t="shared" si="30"/>
        <v>2</v>
      </c>
      <c r="O50" s="59">
        <f t="shared" si="30"/>
        <v>2</v>
      </c>
      <c r="P50" s="59">
        <f t="shared" si="30"/>
        <v>2</v>
      </c>
      <c r="Q50" s="59">
        <f t="shared" si="30"/>
        <v>2</v>
      </c>
      <c r="R50" s="59">
        <f t="shared" si="30"/>
        <v>2</v>
      </c>
      <c r="S50" s="59">
        <f t="shared" si="30"/>
        <v>2</v>
      </c>
      <c r="T50" s="59">
        <f t="shared" si="30"/>
        <v>2</v>
      </c>
      <c r="U50" s="59">
        <f t="shared" si="30"/>
        <v>2</v>
      </c>
      <c r="V50" s="59">
        <f t="shared" si="30"/>
        <v>2</v>
      </c>
      <c r="W50" s="59">
        <f t="shared" si="30"/>
        <v>2</v>
      </c>
      <c r="X50" s="59">
        <f t="shared" si="30"/>
        <v>2</v>
      </c>
      <c r="Y50" s="59">
        <f t="shared" si="30"/>
        <v>2</v>
      </c>
      <c r="Z50" s="59">
        <f t="shared" si="30"/>
        <v>2</v>
      </c>
      <c r="AA50" s="59">
        <f t="shared" si="30"/>
        <v>2</v>
      </c>
      <c r="AB50" s="59">
        <f t="shared" si="30"/>
        <v>2</v>
      </c>
      <c r="AC50" s="59">
        <f t="shared" si="30"/>
        <v>2</v>
      </c>
      <c r="AD50" s="59">
        <f t="shared" si="30"/>
        <v>2</v>
      </c>
      <c r="AE50" s="59">
        <f t="shared" si="30"/>
        <v>2</v>
      </c>
      <c r="AF50" s="59">
        <f t="shared" si="30"/>
        <v>2</v>
      </c>
      <c r="AG50" s="59">
        <f t="shared" si="30"/>
        <v>2</v>
      </c>
      <c r="AH50" s="59">
        <f t="shared" si="30"/>
        <v>3</v>
      </c>
      <c r="AI50" s="59">
        <f t="shared" si="30"/>
        <v>3</v>
      </c>
      <c r="AJ50" s="50"/>
      <c r="AK50" s="50"/>
      <c r="AL50" s="50"/>
      <c r="AM50" s="50"/>
      <c r="AN50" s="50"/>
      <c r="AO50" s="50"/>
      <c r="AP50" s="50"/>
      <c r="AQ50" s="50"/>
      <c r="AR50" s="51"/>
    </row>
    <row r="51" spans="2:44" ht="18" customHeight="1">
      <c r="B51" s="215"/>
      <c r="C51" s="67" t="s">
        <v>72</v>
      </c>
      <c r="D51" s="59">
        <f>IF(D49=0,0,ROUNDDOWN((D49-D52)/2,))</f>
        <v>2</v>
      </c>
      <c r="E51" s="59">
        <f t="shared" ref="E51:AI51" si="31">IF(E49=0,0,ROUNDDOWN((E49-E52)/2,))</f>
        <v>2</v>
      </c>
      <c r="F51" s="59">
        <f t="shared" si="31"/>
        <v>2</v>
      </c>
      <c r="G51" s="59">
        <f t="shared" si="31"/>
        <v>2</v>
      </c>
      <c r="H51" s="59">
        <f t="shared" si="31"/>
        <v>2</v>
      </c>
      <c r="I51" s="59">
        <f t="shared" si="31"/>
        <v>2</v>
      </c>
      <c r="J51" s="59">
        <f t="shared" si="31"/>
        <v>2</v>
      </c>
      <c r="K51" s="59">
        <f t="shared" si="31"/>
        <v>2</v>
      </c>
      <c r="L51" s="59">
        <f t="shared" si="31"/>
        <v>2</v>
      </c>
      <c r="M51" s="59">
        <f t="shared" si="31"/>
        <v>2</v>
      </c>
      <c r="N51" s="59">
        <f t="shared" si="31"/>
        <v>2</v>
      </c>
      <c r="O51" s="59">
        <f t="shared" si="31"/>
        <v>2</v>
      </c>
      <c r="P51" s="59">
        <f t="shared" si="31"/>
        <v>2</v>
      </c>
      <c r="Q51" s="59">
        <f t="shared" si="31"/>
        <v>2</v>
      </c>
      <c r="R51" s="59">
        <f t="shared" si="31"/>
        <v>2</v>
      </c>
      <c r="S51" s="59">
        <f t="shared" si="31"/>
        <v>2</v>
      </c>
      <c r="T51" s="59">
        <f t="shared" si="31"/>
        <v>2</v>
      </c>
      <c r="U51" s="59">
        <f t="shared" si="31"/>
        <v>2</v>
      </c>
      <c r="V51" s="59">
        <f t="shared" si="31"/>
        <v>2</v>
      </c>
      <c r="W51" s="59">
        <f t="shared" si="31"/>
        <v>2</v>
      </c>
      <c r="X51" s="59">
        <f t="shared" si="31"/>
        <v>2</v>
      </c>
      <c r="Y51" s="59">
        <f t="shared" si="31"/>
        <v>2</v>
      </c>
      <c r="Z51" s="59">
        <f t="shared" si="31"/>
        <v>2</v>
      </c>
      <c r="AA51" s="59">
        <f t="shared" si="31"/>
        <v>2</v>
      </c>
      <c r="AB51" s="59">
        <f t="shared" si="31"/>
        <v>2</v>
      </c>
      <c r="AC51" s="59">
        <f t="shared" si="31"/>
        <v>2</v>
      </c>
      <c r="AD51" s="59">
        <f t="shared" si="31"/>
        <v>2</v>
      </c>
      <c r="AE51" s="59">
        <f t="shared" si="31"/>
        <v>2</v>
      </c>
      <c r="AF51" s="59">
        <f t="shared" si="31"/>
        <v>2</v>
      </c>
      <c r="AG51" s="59">
        <f t="shared" si="31"/>
        <v>2</v>
      </c>
      <c r="AH51" s="59">
        <f t="shared" si="31"/>
        <v>2</v>
      </c>
      <c r="AI51" s="59">
        <f t="shared" si="31"/>
        <v>2</v>
      </c>
      <c r="AJ51" s="50"/>
      <c r="AK51" s="50"/>
      <c r="AL51" s="50"/>
      <c r="AM51" s="50"/>
      <c r="AN51" s="50"/>
      <c r="AO51" s="50"/>
      <c r="AP51" s="50"/>
      <c r="AQ51" s="50"/>
      <c r="AR51" s="51"/>
    </row>
    <row r="52" spans="2:44" ht="18" customHeight="1">
      <c r="B52" s="215"/>
      <c r="C52" s="67" t="s">
        <v>82</v>
      </c>
      <c r="D52" s="59">
        <f t="shared" ref="D52:AI52" si="32">IF(D$49=0,0,2)</f>
        <v>2</v>
      </c>
      <c r="E52" s="59">
        <f t="shared" si="32"/>
        <v>2</v>
      </c>
      <c r="F52" s="59">
        <f t="shared" si="32"/>
        <v>2</v>
      </c>
      <c r="G52" s="59">
        <f t="shared" si="32"/>
        <v>2</v>
      </c>
      <c r="H52" s="59">
        <f t="shared" si="32"/>
        <v>2</v>
      </c>
      <c r="I52" s="59">
        <f t="shared" si="32"/>
        <v>2</v>
      </c>
      <c r="J52" s="59">
        <f t="shared" si="32"/>
        <v>2</v>
      </c>
      <c r="K52" s="59">
        <f t="shared" si="32"/>
        <v>2</v>
      </c>
      <c r="L52" s="59">
        <f t="shared" si="32"/>
        <v>2</v>
      </c>
      <c r="M52" s="59">
        <f t="shared" si="32"/>
        <v>2</v>
      </c>
      <c r="N52" s="59">
        <f t="shared" si="32"/>
        <v>2</v>
      </c>
      <c r="O52" s="59">
        <f t="shared" si="32"/>
        <v>2</v>
      </c>
      <c r="P52" s="59">
        <f t="shared" si="32"/>
        <v>2</v>
      </c>
      <c r="Q52" s="59">
        <f t="shared" si="32"/>
        <v>2</v>
      </c>
      <c r="R52" s="59">
        <f t="shared" si="32"/>
        <v>2</v>
      </c>
      <c r="S52" s="59">
        <f t="shared" si="32"/>
        <v>2</v>
      </c>
      <c r="T52" s="59">
        <f t="shared" si="32"/>
        <v>2</v>
      </c>
      <c r="U52" s="59">
        <f t="shared" si="32"/>
        <v>2</v>
      </c>
      <c r="V52" s="59">
        <f t="shared" si="32"/>
        <v>2</v>
      </c>
      <c r="W52" s="59">
        <f t="shared" si="32"/>
        <v>2</v>
      </c>
      <c r="X52" s="59">
        <f t="shared" si="32"/>
        <v>2</v>
      </c>
      <c r="Y52" s="59">
        <f t="shared" si="32"/>
        <v>2</v>
      </c>
      <c r="Z52" s="59">
        <f t="shared" si="32"/>
        <v>2</v>
      </c>
      <c r="AA52" s="59">
        <f t="shared" si="32"/>
        <v>2</v>
      </c>
      <c r="AB52" s="59">
        <f t="shared" si="32"/>
        <v>2</v>
      </c>
      <c r="AC52" s="59">
        <f t="shared" si="32"/>
        <v>2</v>
      </c>
      <c r="AD52" s="59">
        <f t="shared" si="32"/>
        <v>2</v>
      </c>
      <c r="AE52" s="59">
        <f t="shared" si="32"/>
        <v>2</v>
      </c>
      <c r="AF52" s="59">
        <f t="shared" si="32"/>
        <v>2</v>
      </c>
      <c r="AG52" s="59">
        <f t="shared" si="32"/>
        <v>2</v>
      </c>
      <c r="AH52" s="59">
        <f t="shared" si="32"/>
        <v>2</v>
      </c>
      <c r="AI52" s="59">
        <f t="shared" si="32"/>
        <v>2</v>
      </c>
      <c r="AJ52" s="50"/>
      <c r="AK52" s="50"/>
      <c r="AL52" s="50"/>
      <c r="AM52" s="50"/>
      <c r="AN52" s="50"/>
      <c r="AO52" s="50"/>
      <c r="AP52" s="50"/>
      <c r="AQ52" s="50"/>
      <c r="AR52" s="51"/>
    </row>
    <row r="53" spans="2:44" ht="18" customHeight="1">
      <c r="B53" s="215"/>
      <c r="C53" s="67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0"/>
      <c r="AK53" s="50"/>
      <c r="AL53" s="50"/>
      <c r="AM53" s="50"/>
      <c r="AN53" s="50"/>
      <c r="AO53" s="50"/>
      <c r="AP53" s="50"/>
      <c r="AQ53" s="50"/>
      <c r="AR53" s="51"/>
    </row>
    <row r="54" spans="2:44" ht="18" customHeight="1">
      <c r="B54" s="215" t="s">
        <v>78</v>
      </c>
      <c r="C54" s="67" t="s">
        <v>73</v>
      </c>
      <c r="D54" s="59">
        <f>D44-D49</f>
        <v>1</v>
      </c>
      <c r="E54" s="59">
        <f t="shared" ref="E54:AI54" si="33">E44-E49</f>
        <v>1</v>
      </c>
      <c r="F54" s="59">
        <f t="shared" si="33"/>
        <v>-6</v>
      </c>
      <c r="G54" s="59">
        <f t="shared" si="33"/>
        <v>-6</v>
      </c>
      <c r="H54" s="59">
        <f t="shared" si="33"/>
        <v>-6</v>
      </c>
      <c r="I54" s="59">
        <f t="shared" si="33"/>
        <v>-6</v>
      </c>
      <c r="J54" s="59">
        <f t="shared" si="33"/>
        <v>-6</v>
      </c>
      <c r="K54" s="59">
        <f t="shared" si="33"/>
        <v>-6</v>
      </c>
      <c r="L54" s="59">
        <f t="shared" si="33"/>
        <v>-6</v>
      </c>
      <c r="M54" s="59">
        <f t="shared" si="33"/>
        <v>-6</v>
      </c>
      <c r="N54" s="59">
        <f t="shared" si="33"/>
        <v>-6</v>
      </c>
      <c r="O54" s="59">
        <f t="shared" si="33"/>
        <v>-6</v>
      </c>
      <c r="P54" s="59">
        <f t="shared" si="33"/>
        <v>-6</v>
      </c>
      <c r="Q54" s="59">
        <f t="shared" si="33"/>
        <v>-6</v>
      </c>
      <c r="R54" s="59">
        <f t="shared" ref="R54:AC54" si="34">R44-R49</f>
        <v>-6</v>
      </c>
      <c r="S54" s="59">
        <f t="shared" si="34"/>
        <v>-6</v>
      </c>
      <c r="T54" s="59">
        <f t="shared" si="34"/>
        <v>-6</v>
      </c>
      <c r="U54" s="59">
        <f t="shared" si="34"/>
        <v>-6</v>
      </c>
      <c r="V54" s="59">
        <f t="shared" si="34"/>
        <v>-6</v>
      </c>
      <c r="W54" s="59">
        <f t="shared" si="34"/>
        <v>-6</v>
      </c>
      <c r="X54" s="59">
        <f t="shared" si="34"/>
        <v>-6</v>
      </c>
      <c r="Y54" s="59">
        <f t="shared" si="34"/>
        <v>-6</v>
      </c>
      <c r="Z54" s="59">
        <f t="shared" si="34"/>
        <v>-6</v>
      </c>
      <c r="AA54" s="59">
        <f t="shared" si="34"/>
        <v>-6</v>
      </c>
      <c r="AB54" s="59">
        <f t="shared" si="34"/>
        <v>-6</v>
      </c>
      <c r="AC54" s="59">
        <f t="shared" si="34"/>
        <v>-6</v>
      </c>
      <c r="AD54" s="59">
        <f t="shared" si="33"/>
        <v>-6</v>
      </c>
      <c r="AE54" s="59">
        <f t="shared" si="33"/>
        <v>-6</v>
      </c>
      <c r="AF54" s="59">
        <f t="shared" si="33"/>
        <v>-6</v>
      </c>
      <c r="AG54" s="59">
        <f t="shared" si="33"/>
        <v>-6</v>
      </c>
      <c r="AH54" s="59">
        <f t="shared" si="33"/>
        <v>-7</v>
      </c>
      <c r="AI54" s="59">
        <f t="shared" si="33"/>
        <v>-7</v>
      </c>
      <c r="AJ54" s="50"/>
      <c r="AK54" s="50"/>
      <c r="AL54" s="50"/>
      <c r="AM54" s="50"/>
      <c r="AN54" s="50"/>
      <c r="AO54" s="50"/>
      <c r="AP54" s="50"/>
      <c r="AQ54" s="50"/>
      <c r="AR54" s="51"/>
    </row>
    <row r="55" spans="2:44" ht="18" customHeight="1">
      <c r="B55" s="215"/>
      <c r="C55" s="67" t="s">
        <v>71</v>
      </c>
      <c r="D55" s="59">
        <f t="shared" ref="D55:AI55" si="35">D45-D50</f>
        <v>1</v>
      </c>
      <c r="E55" s="59">
        <f t="shared" si="35"/>
        <v>1</v>
      </c>
      <c r="F55" s="59">
        <f t="shared" si="35"/>
        <v>-2</v>
      </c>
      <c r="G55" s="59">
        <f t="shared" si="35"/>
        <v>-2</v>
      </c>
      <c r="H55" s="59">
        <f t="shared" si="35"/>
        <v>-2</v>
      </c>
      <c r="I55" s="59">
        <f t="shared" si="35"/>
        <v>-2</v>
      </c>
      <c r="J55" s="59">
        <f t="shared" si="35"/>
        <v>-2</v>
      </c>
      <c r="K55" s="59">
        <f t="shared" si="35"/>
        <v>-2</v>
      </c>
      <c r="L55" s="59">
        <f t="shared" si="35"/>
        <v>-2</v>
      </c>
      <c r="M55" s="59">
        <f t="shared" si="35"/>
        <v>-2</v>
      </c>
      <c r="N55" s="59">
        <f t="shared" si="35"/>
        <v>-2</v>
      </c>
      <c r="O55" s="59">
        <f t="shared" si="35"/>
        <v>-2</v>
      </c>
      <c r="P55" s="59">
        <f t="shared" si="35"/>
        <v>-2</v>
      </c>
      <c r="Q55" s="59">
        <f t="shared" si="35"/>
        <v>-2</v>
      </c>
      <c r="R55" s="59">
        <f t="shared" ref="R55:AC55" si="36">R45-R50</f>
        <v>-2</v>
      </c>
      <c r="S55" s="59">
        <f t="shared" si="36"/>
        <v>-2</v>
      </c>
      <c r="T55" s="59">
        <f t="shared" si="36"/>
        <v>-2</v>
      </c>
      <c r="U55" s="59">
        <f t="shared" si="36"/>
        <v>-2</v>
      </c>
      <c r="V55" s="59">
        <f t="shared" si="36"/>
        <v>-2</v>
      </c>
      <c r="W55" s="59">
        <f t="shared" si="36"/>
        <v>-2</v>
      </c>
      <c r="X55" s="59">
        <f t="shared" si="36"/>
        <v>-2</v>
      </c>
      <c r="Y55" s="59">
        <f t="shared" si="36"/>
        <v>-2</v>
      </c>
      <c r="Z55" s="59">
        <f t="shared" si="36"/>
        <v>-2</v>
      </c>
      <c r="AA55" s="59">
        <f t="shared" si="36"/>
        <v>-2</v>
      </c>
      <c r="AB55" s="59">
        <f t="shared" si="36"/>
        <v>-2</v>
      </c>
      <c r="AC55" s="59">
        <f t="shared" si="36"/>
        <v>-2</v>
      </c>
      <c r="AD55" s="59">
        <f t="shared" si="35"/>
        <v>-2</v>
      </c>
      <c r="AE55" s="59">
        <f t="shared" si="35"/>
        <v>-2</v>
      </c>
      <c r="AF55" s="59">
        <f t="shared" si="35"/>
        <v>-2</v>
      </c>
      <c r="AG55" s="59">
        <f t="shared" si="35"/>
        <v>-2</v>
      </c>
      <c r="AH55" s="59">
        <f t="shared" si="35"/>
        <v>-3</v>
      </c>
      <c r="AI55" s="59">
        <f t="shared" si="35"/>
        <v>-3</v>
      </c>
      <c r="AJ55" s="50"/>
      <c r="AK55" s="50"/>
      <c r="AL55" s="50"/>
      <c r="AM55" s="50"/>
      <c r="AN55" s="50"/>
      <c r="AO55" s="50"/>
      <c r="AP55" s="50"/>
      <c r="AQ55" s="50"/>
      <c r="AR55" s="51"/>
    </row>
    <row r="56" spans="2:44" ht="18" customHeight="1">
      <c r="B56" s="215"/>
      <c r="C56" s="67" t="s">
        <v>72</v>
      </c>
      <c r="D56" s="59">
        <f t="shared" ref="D56:AI56" si="37">D46-D51</f>
        <v>0</v>
      </c>
      <c r="E56" s="59">
        <f t="shared" si="37"/>
        <v>0</v>
      </c>
      <c r="F56" s="59">
        <f t="shared" si="37"/>
        <v>-2</v>
      </c>
      <c r="G56" s="59">
        <f t="shared" si="37"/>
        <v>-2</v>
      </c>
      <c r="H56" s="59">
        <f t="shared" si="37"/>
        <v>-2</v>
      </c>
      <c r="I56" s="59">
        <f t="shared" si="37"/>
        <v>-2</v>
      </c>
      <c r="J56" s="59">
        <f t="shared" si="37"/>
        <v>-2</v>
      </c>
      <c r="K56" s="59">
        <f t="shared" si="37"/>
        <v>-2</v>
      </c>
      <c r="L56" s="59">
        <f t="shared" si="37"/>
        <v>-2</v>
      </c>
      <c r="M56" s="59">
        <f t="shared" si="37"/>
        <v>-2</v>
      </c>
      <c r="N56" s="59">
        <f t="shared" si="37"/>
        <v>-2</v>
      </c>
      <c r="O56" s="59">
        <f t="shared" si="37"/>
        <v>-2</v>
      </c>
      <c r="P56" s="59">
        <f t="shared" si="37"/>
        <v>-2</v>
      </c>
      <c r="Q56" s="59">
        <f t="shared" si="37"/>
        <v>-2</v>
      </c>
      <c r="R56" s="59">
        <f t="shared" ref="R56:AC56" si="38">R46-R51</f>
        <v>-2</v>
      </c>
      <c r="S56" s="59">
        <f t="shared" si="38"/>
        <v>-2</v>
      </c>
      <c r="T56" s="59">
        <f t="shared" si="38"/>
        <v>-2</v>
      </c>
      <c r="U56" s="59">
        <f t="shared" si="38"/>
        <v>-2</v>
      </c>
      <c r="V56" s="59">
        <f t="shared" si="38"/>
        <v>-2</v>
      </c>
      <c r="W56" s="59">
        <f t="shared" si="38"/>
        <v>-2</v>
      </c>
      <c r="X56" s="59">
        <f t="shared" si="38"/>
        <v>-2</v>
      </c>
      <c r="Y56" s="59">
        <f t="shared" si="38"/>
        <v>-2</v>
      </c>
      <c r="Z56" s="59">
        <f t="shared" si="38"/>
        <v>-2</v>
      </c>
      <c r="AA56" s="59">
        <f t="shared" si="38"/>
        <v>-2</v>
      </c>
      <c r="AB56" s="59">
        <f t="shared" si="38"/>
        <v>-2</v>
      </c>
      <c r="AC56" s="59">
        <f t="shared" si="38"/>
        <v>-2</v>
      </c>
      <c r="AD56" s="59">
        <f t="shared" si="37"/>
        <v>-2</v>
      </c>
      <c r="AE56" s="59">
        <f t="shared" si="37"/>
        <v>-2</v>
      </c>
      <c r="AF56" s="59">
        <f t="shared" si="37"/>
        <v>-2</v>
      </c>
      <c r="AG56" s="59">
        <f t="shared" si="37"/>
        <v>-2</v>
      </c>
      <c r="AH56" s="59">
        <f t="shared" si="37"/>
        <v>-2</v>
      </c>
      <c r="AI56" s="59">
        <f t="shared" si="37"/>
        <v>-2</v>
      </c>
      <c r="AJ56" s="50"/>
      <c r="AK56" s="50"/>
      <c r="AL56" s="50"/>
      <c r="AM56" s="50"/>
      <c r="AN56" s="50"/>
      <c r="AO56" s="50"/>
      <c r="AP56" s="50"/>
      <c r="AQ56" s="50"/>
      <c r="AR56" s="51"/>
    </row>
    <row r="57" spans="2:44" ht="18" customHeight="1">
      <c r="B57" s="215"/>
      <c r="C57" s="67" t="s">
        <v>82</v>
      </c>
      <c r="D57" s="59">
        <f>D47-D52</f>
        <v>0</v>
      </c>
      <c r="E57" s="59">
        <f t="shared" ref="E57:AI57" si="39">E47-E52</f>
        <v>0</v>
      </c>
      <c r="F57" s="59">
        <f t="shared" si="39"/>
        <v>-2</v>
      </c>
      <c r="G57" s="59">
        <f t="shared" si="39"/>
        <v>-2</v>
      </c>
      <c r="H57" s="59">
        <f t="shared" si="39"/>
        <v>-2</v>
      </c>
      <c r="I57" s="59">
        <f t="shared" si="39"/>
        <v>-2</v>
      </c>
      <c r="J57" s="59">
        <f t="shared" si="39"/>
        <v>-2</v>
      </c>
      <c r="K57" s="59">
        <f t="shared" si="39"/>
        <v>-2</v>
      </c>
      <c r="L57" s="59">
        <f t="shared" si="39"/>
        <v>-2</v>
      </c>
      <c r="M57" s="59">
        <f t="shared" si="39"/>
        <v>-2</v>
      </c>
      <c r="N57" s="59">
        <f t="shared" si="39"/>
        <v>-2</v>
      </c>
      <c r="O57" s="59">
        <f t="shared" si="39"/>
        <v>-2</v>
      </c>
      <c r="P57" s="59">
        <f t="shared" si="39"/>
        <v>-2</v>
      </c>
      <c r="Q57" s="59">
        <f t="shared" si="39"/>
        <v>-2</v>
      </c>
      <c r="R57" s="59">
        <f t="shared" ref="R57:AC57" si="40">R47-R52</f>
        <v>-2</v>
      </c>
      <c r="S57" s="59">
        <f t="shared" si="40"/>
        <v>-2</v>
      </c>
      <c r="T57" s="59">
        <f t="shared" si="40"/>
        <v>-2</v>
      </c>
      <c r="U57" s="59">
        <f t="shared" si="40"/>
        <v>-2</v>
      </c>
      <c r="V57" s="59">
        <f t="shared" si="40"/>
        <v>-2</v>
      </c>
      <c r="W57" s="59">
        <f t="shared" si="40"/>
        <v>-2</v>
      </c>
      <c r="X57" s="59">
        <f t="shared" si="40"/>
        <v>-2</v>
      </c>
      <c r="Y57" s="59">
        <f t="shared" si="40"/>
        <v>-2</v>
      </c>
      <c r="Z57" s="59">
        <f t="shared" si="40"/>
        <v>-2</v>
      </c>
      <c r="AA57" s="59">
        <f t="shared" si="40"/>
        <v>-2</v>
      </c>
      <c r="AB57" s="59">
        <f t="shared" si="40"/>
        <v>-2</v>
      </c>
      <c r="AC57" s="59">
        <f t="shared" si="40"/>
        <v>-2</v>
      </c>
      <c r="AD57" s="59">
        <f t="shared" si="39"/>
        <v>-2</v>
      </c>
      <c r="AE57" s="59">
        <f t="shared" si="39"/>
        <v>-2</v>
      </c>
      <c r="AF57" s="59">
        <f t="shared" si="39"/>
        <v>-2</v>
      </c>
      <c r="AG57" s="59">
        <f t="shared" si="39"/>
        <v>-2</v>
      </c>
      <c r="AH57" s="59">
        <f t="shared" si="39"/>
        <v>-2</v>
      </c>
      <c r="AI57" s="59">
        <f t="shared" si="39"/>
        <v>-2</v>
      </c>
      <c r="AJ57" s="50"/>
      <c r="AK57" s="50"/>
      <c r="AL57" s="50"/>
      <c r="AM57" s="50"/>
      <c r="AN57" s="50"/>
      <c r="AO57" s="50"/>
      <c r="AP57" s="50"/>
      <c r="AQ57" s="50"/>
      <c r="AR57" s="51"/>
    </row>
    <row r="58" spans="2:44" ht="18" customHeight="1">
      <c r="B58" s="215"/>
      <c r="C58" s="67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0"/>
      <c r="AK58" s="50"/>
      <c r="AL58" s="50"/>
      <c r="AM58" s="50"/>
      <c r="AN58" s="50"/>
      <c r="AO58" s="50"/>
      <c r="AP58" s="50"/>
      <c r="AQ58" s="50"/>
      <c r="AR58" s="51"/>
    </row>
    <row r="59" spans="2:44" ht="18" customHeight="1">
      <c r="C59" s="49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1"/>
    </row>
    <row r="60" spans="2:44" ht="18" customHeight="1">
      <c r="C60" s="49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1"/>
    </row>
    <row r="61" spans="2:44" ht="18" customHeight="1">
      <c r="C61" s="4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1"/>
    </row>
    <row r="62" spans="2:44" ht="18" customHeight="1">
      <c r="C62" s="49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1"/>
    </row>
  </sheetData>
  <mergeCells count="21">
    <mergeCell ref="B44:B48"/>
    <mergeCell ref="B49:B53"/>
    <mergeCell ref="B6:C6"/>
    <mergeCell ref="B54:B58"/>
    <mergeCell ref="N4:O4"/>
    <mergeCell ref="B4:C5"/>
    <mergeCell ref="D4:E4"/>
    <mergeCell ref="F4:G4"/>
    <mergeCell ref="H4:I4"/>
    <mergeCell ref="J4:K4"/>
    <mergeCell ref="L4:M4"/>
    <mergeCell ref="AF4:AG4"/>
    <mergeCell ref="AH4:AI4"/>
    <mergeCell ref="P4:Q4"/>
    <mergeCell ref="AB4:AC4"/>
    <mergeCell ref="AD4:AE4"/>
    <mergeCell ref="R4:S4"/>
    <mergeCell ref="T4:U4"/>
    <mergeCell ref="V4:W4"/>
    <mergeCell ref="X4:Y4"/>
    <mergeCell ref="Z4:AA4"/>
  </mergeCells>
  <phoneticPr fontId="22"/>
  <conditionalFormatting sqref="D54:Q58 AD54:AI58">
    <cfRule type="cellIs" dxfId="1" priority="2" operator="notEqual">
      <formula>0</formula>
    </cfRule>
  </conditionalFormatting>
  <conditionalFormatting sqref="R54:AC58">
    <cfRule type="cellIs" dxfId="0" priority="1" operator="notEqual">
      <formula>0</formula>
    </cfRule>
  </conditionalFormatting>
  <dataValidations count="1">
    <dataValidation type="list" allowBlank="1" showInputMessage="1" showErrorMessage="1" sqref="D7:AI41" xr:uid="{00000000-0002-0000-0100-000000000000}">
      <formula1>$C$45:$C$48</formula1>
    </dataValidation>
  </dataValidations>
  <pageMargins left="0.7" right="0.7" top="0.75" bottom="0.75" header="0.3" footer="0.3"/>
  <pageSetup paperSize="9" scale="3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'4.21変更点'!$B$25:$B$31</xm:f>
          </x14:formula1>
          <xm:sqref>B4:C5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B1:AE91"/>
  <sheetViews>
    <sheetView zoomScale="60" zoomScaleNormal="60" workbookViewId="0">
      <selection activeCell="C3" sqref="C3"/>
    </sheetView>
  </sheetViews>
  <sheetFormatPr defaultRowHeight="13.5"/>
  <cols>
    <col min="1" max="2" width="4.375" customWidth="1"/>
    <col min="3" max="7" width="15.25" customWidth="1"/>
  </cols>
  <sheetData>
    <row r="1" spans="2:31" ht="17.25" customHeight="1">
      <c r="C1" s="228" t="str">
        <f>TEXT('4.21変更点'!B1,"[$-ja-JP]ggge年m月d日") &amp; '4.21変更点'!D1 &amp; '4.21変更点'!H1 &amp; "　開票所従事者一覧"</f>
        <v>令和7年7月20日執行予定第２７回参議院議員通常選挙　開票所従事者一覧</v>
      </c>
      <c r="D1" s="228"/>
      <c r="E1" s="228"/>
      <c r="F1" s="228"/>
      <c r="G1" s="228"/>
      <c r="H1" s="69"/>
      <c r="I1" s="41"/>
    </row>
    <row r="3" spans="2:31" ht="18.75" customHeight="1">
      <c r="B3" s="62">
        <v>1</v>
      </c>
      <c r="C3" s="77" t="s">
        <v>59</v>
      </c>
    </row>
    <row r="4" spans="2:31" ht="18.75" customHeight="1">
      <c r="B4" s="62">
        <f>B3+1</f>
        <v>2</v>
      </c>
      <c r="C4" s="77" t="s">
        <v>59</v>
      </c>
    </row>
    <row r="5" spans="2:31" ht="18.75" customHeight="1">
      <c r="B5" s="62">
        <f t="shared" ref="B5:B22" si="0">B4+1</f>
        <v>3</v>
      </c>
      <c r="C5" s="77" t="s">
        <v>59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2:31" ht="18.75" customHeight="1">
      <c r="B6" s="62">
        <f t="shared" si="0"/>
        <v>4</v>
      </c>
      <c r="C6" s="77" t="s">
        <v>59</v>
      </c>
    </row>
    <row r="7" spans="2:31" ht="21">
      <c r="B7" s="62">
        <f t="shared" si="0"/>
        <v>5</v>
      </c>
      <c r="C7" s="77" t="s">
        <v>59</v>
      </c>
    </row>
    <row r="8" spans="2:31" ht="21">
      <c r="B8" s="62">
        <f t="shared" si="0"/>
        <v>6</v>
      </c>
      <c r="C8" s="77" t="s">
        <v>59</v>
      </c>
    </row>
    <row r="9" spans="2:31" ht="21">
      <c r="B9" s="62">
        <f t="shared" si="0"/>
        <v>7</v>
      </c>
      <c r="C9" s="77" t="s">
        <v>59</v>
      </c>
    </row>
    <row r="10" spans="2:31" ht="21">
      <c r="B10" s="62">
        <f t="shared" si="0"/>
        <v>8</v>
      </c>
      <c r="C10" s="77" t="s">
        <v>59</v>
      </c>
    </row>
    <row r="11" spans="2:31" ht="21">
      <c r="B11" s="62">
        <f t="shared" si="0"/>
        <v>9</v>
      </c>
      <c r="C11" s="77" t="s">
        <v>59</v>
      </c>
    </row>
    <row r="12" spans="2:31" ht="21">
      <c r="B12" s="62">
        <f t="shared" si="0"/>
        <v>10</v>
      </c>
      <c r="C12" s="77" t="s">
        <v>59</v>
      </c>
    </row>
    <row r="13" spans="2:31" ht="21">
      <c r="B13" s="62">
        <f t="shared" si="0"/>
        <v>11</v>
      </c>
      <c r="C13" s="77" t="s">
        <v>59</v>
      </c>
    </row>
    <row r="14" spans="2:31" ht="21">
      <c r="B14" s="62">
        <f t="shared" si="0"/>
        <v>12</v>
      </c>
      <c r="C14" s="77" t="s">
        <v>59</v>
      </c>
    </row>
    <row r="15" spans="2:31" ht="21">
      <c r="B15" s="62">
        <f t="shared" si="0"/>
        <v>13</v>
      </c>
      <c r="C15" s="77" t="s">
        <v>59</v>
      </c>
    </row>
    <row r="16" spans="2:31" ht="21">
      <c r="B16" s="62">
        <f t="shared" si="0"/>
        <v>14</v>
      </c>
      <c r="C16" s="77" t="s">
        <v>59</v>
      </c>
    </row>
    <row r="17" spans="2:3" ht="21">
      <c r="B17" s="62">
        <f t="shared" si="0"/>
        <v>15</v>
      </c>
      <c r="C17" s="77" t="s">
        <v>59</v>
      </c>
    </row>
    <row r="18" spans="2:3" ht="21">
      <c r="B18" s="62">
        <f t="shared" si="0"/>
        <v>16</v>
      </c>
      <c r="C18" s="77" t="s">
        <v>59</v>
      </c>
    </row>
    <row r="19" spans="2:3" ht="21">
      <c r="B19" s="62">
        <f t="shared" si="0"/>
        <v>17</v>
      </c>
      <c r="C19" s="77" t="s">
        <v>59</v>
      </c>
    </row>
    <row r="20" spans="2:3" ht="21">
      <c r="B20" s="62">
        <f t="shared" si="0"/>
        <v>18</v>
      </c>
      <c r="C20" s="77" t="s">
        <v>59</v>
      </c>
    </row>
    <row r="21" spans="2:3" ht="21">
      <c r="B21" s="62">
        <f t="shared" si="0"/>
        <v>19</v>
      </c>
      <c r="C21" s="77" t="s">
        <v>59</v>
      </c>
    </row>
    <row r="22" spans="2:3" ht="21">
      <c r="B22" s="62">
        <f t="shared" si="0"/>
        <v>20</v>
      </c>
      <c r="C22" s="77" t="s">
        <v>59</v>
      </c>
    </row>
    <row r="82" ht="14.25" customHeight="1"/>
    <row r="83" ht="13.5" customHeight="1"/>
    <row r="90" ht="14.25" customHeight="1"/>
    <row r="91" ht="13.5" customHeight="1"/>
  </sheetData>
  <mergeCells count="1">
    <mergeCell ref="C1:G1"/>
  </mergeCells>
  <phoneticPr fontId="20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Y58"/>
  <sheetViews>
    <sheetView view="pageBreakPreview" topLeftCell="A26" zoomScale="80" zoomScaleNormal="100" zoomScaleSheetLayoutView="80" workbookViewId="0">
      <selection activeCell="Z38" sqref="Z38"/>
    </sheetView>
  </sheetViews>
  <sheetFormatPr defaultRowHeight="13.5"/>
  <cols>
    <col min="1" max="1" width="1.625" customWidth="1"/>
    <col min="2" max="2" width="20.125" customWidth="1"/>
    <col min="3" max="15" width="3.75" customWidth="1"/>
    <col min="16" max="16" width="3.5" customWidth="1"/>
    <col min="17" max="40" width="3.75" customWidth="1"/>
    <col min="41" max="41" width="6.625" customWidth="1"/>
    <col min="42" max="43" width="7.375" customWidth="1"/>
    <col min="44" max="44" width="2.25" customWidth="1"/>
    <col min="45" max="45" width="7.375" customWidth="1"/>
    <col min="46" max="81" width="2.875" customWidth="1"/>
  </cols>
  <sheetData>
    <row r="1" spans="2:77" ht="17.25" customHeight="1">
      <c r="B1" s="193">
        <v>45858</v>
      </c>
      <c r="C1" s="194"/>
      <c r="D1" s="195" t="s">
        <v>49</v>
      </c>
      <c r="E1" s="195"/>
      <c r="F1" s="195"/>
      <c r="G1" s="195"/>
      <c r="H1" s="200" t="s">
        <v>84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195" t="s">
        <v>74</v>
      </c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41"/>
      <c r="AP1" s="41"/>
      <c r="AQ1" s="41"/>
      <c r="AR1" s="41"/>
      <c r="AS1" s="41"/>
      <c r="AT1" s="41"/>
      <c r="AU1" s="41"/>
      <c r="AV1" s="41"/>
    </row>
    <row r="3" spans="2:77" ht="14.25">
      <c r="B3" s="6" t="s">
        <v>45</v>
      </c>
    </row>
    <row r="4" spans="2:77" ht="14.25" hidden="1">
      <c r="B4" s="6">
        <v>1</v>
      </c>
      <c r="C4">
        <f>B4+1</f>
        <v>2</v>
      </c>
      <c r="D4">
        <f t="shared" ref="D4:AN4" si="0">C4+1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  <c r="N4">
        <f t="shared" si="0"/>
        <v>13</v>
      </c>
      <c r="O4">
        <f t="shared" si="0"/>
        <v>14</v>
      </c>
      <c r="P4">
        <f t="shared" si="0"/>
        <v>15</v>
      </c>
      <c r="Q4">
        <f t="shared" si="0"/>
        <v>16</v>
      </c>
      <c r="R4">
        <f t="shared" si="0"/>
        <v>17</v>
      </c>
      <c r="S4">
        <f t="shared" si="0"/>
        <v>18</v>
      </c>
      <c r="T4">
        <f t="shared" si="0"/>
        <v>19</v>
      </c>
      <c r="U4">
        <f t="shared" si="0"/>
        <v>20</v>
      </c>
      <c r="V4">
        <f t="shared" si="0"/>
        <v>21</v>
      </c>
      <c r="AG4">
        <f>V4+1</f>
        <v>22</v>
      </c>
      <c r="AH4">
        <f t="shared" si="0"/>
        <v>23</v>
      </c>
      <c r="AI4">
        <f t="shared" si="0"/>
        <v>24</v>
      </c>
      <c r="AJ4">
        <f t="shared" si="0"/>
        <v>25</v>
      </c>
      <c r="AK4">
        <f t="shared" si="0"/>
        <v>26</v>
      </c>
      <c r="AL4">
        <f t="shared" si="0"/>
        <v>27</v>
      </c>
      <c r="AM4">
        <f t="shared" si="0"/>
        <v>28</v>
      </c>
      <c r="AN4">
        <f t="shared" si="0"/>
        <v>29</v>
      </c>
    </row>
    <row r="5" spans="2:77" ht="14.25" customHeight="1">
      <c r="B5" s="201" t="s">
        <v>5</v>
      </c>
      <c r="C5" s="202"/>
      <c r="D5" s="202"/>
      <c r="E5" s="202"/>
      <c r="F5" s="202"/>
      <c r="G5" s="202"/>
      <c r="H5" s="203"/>
      <c r="I5" s="91">
        <f t="shared" ref="I5:I6" si="1">K5-1</f>
        <v>45842</v>
      </c>
      <c r="J5" s="92"/>
      <c r="K5" s="91">
        <f t="shared" ref="K5:K6" si="2">M5-1</f>
        <v>45843</v>
      </c>
      <c r="L5" s="92"/>
      <c r="M5" s="91">
        <f t="shared" ref="M5:M6" si="3">O5-1</f>
        <v>45844</v>
      </c>
      <c r="N5" s="92"/>
      <c r="O5" s="91">
        <f t="shared" ref="O5:O6" si="4">Q5-1</f>
        <v>45845</v>
      </c>
      <c r="P5" s="92"/>
      <c r="Q5" s="91">
        <f t="shared" ref="Q5:Q6" si="5">S5-1</f>
        <v>45846</v>
      </c>
      <c r="R5" s="92"/>
      <c r="S5" s="91">
        <f t="shared" ref="S5:S6" si="6">U5-1</f>
        <v>45847</v>
      </c>
      <c r="T5" s="92"/>
      <c r="U5" s="91">
        <f t="shared" ref="U5:U6" si="7">W5-1</f>
        <v>45848</v>
      </c>
      <c r="V5" s="92"/>
      <c r="W5" s="91">
        <f t="shared" ref="W5:W6" si="8">Y5-1</f>
        <v>45849</v>
      </c>
      <c r="X5" s="92"/>
      <c r="Y5" s="91">
        <f t="shared" ref="Y5:Y6" si="9">AA5-1</f>
        <v>45850</v>
      </c>
      <c r="Z5" s="92"/>
      <c r="AA5" s="91">
        <f t="shared" ref="AA5:AA6" si="10">AC5-1</f>
        <v>45851</v>
      </c>
      <c r="AB5" s="92"/>
      <c r="AC5" s="91">
        <f t="shared" ref="AC5:AC6" si="11">AE5-1</f>
        <v>45852</v>
      </c>
      <c r="AD5" s="92"/>
      <c r="AE5" s="91">
        <f t="shared" ref="AE5:AE6" si="12">AG5-1</f>
        <v>45853</v>
      </c>
      <c r="AF5" s="92"/>
      <c r="AG5" s="91">
        <f>AI5-1</f>
        <v>45854</v>
      </c>
      <c r="AH5" s="92"/>
      <c r="AI5" s="91">
        <f>AK5-1</f>
        <v>45855</v>
      </c>
      <c r="AJ5" s="92"/>
      <c r="AK5" s="91">
        <f>AM5-1</f>
        <v>45856</v>
      </c>
      <c r="AL5" s="92"/>
      <c r="AM5" s="91">
        <f>B1-1</f>
        <v>45857</v>
      </c>
      <c r="AN5" s="92"/>
      <c r="AO5" s="135" t="s">
        <v>15</v>
      </c>
      <c r="AP5" s="135" t="s">
        <v>14</v>
      </c>
      <c r="AQ5" s="135" t="s">
        <v>16</v>
      </c>
    </row>
    <row r="6" spans="2:77" ht="14.25">
      <c r="B6" s="205" t="s">
        <v>6</v>
      </c>
      <c r="C6" s="206"/>
      <c r="D6" s="206"/>
      <c r="E6" s="206"/>
      <c r="F6" s="206"/>
      <c r="G6" s="206"/>
      <c r="H6" s="207"/>
      <c r="I6" s="93">
        <f t="shared" si="1"/>
        <v>45842</v>
      </c>
      <c r="J6" s="94"/>
      <c r="K6" s="93">
        <f t="shared" si="2"/>
        <v>45843</v>
      </c>
      <c r="L6" s="94"/>
      <c r="M6" s="93">
        <f t="shared" si="3"/>
        <v>45844</v>
      </c>
      <c r="N6" s="94"/>
      <c r="O6" s="93">
        <f t="shared" si="4"/>
        <v>45845</v>
      </c>
      <c r="P6" s="94"/>
      <c r="Q6" s="93">
        <f t="shared" si="5"/>
        <v>45846</v>
      </c>
      <c r="R6" s="94"/>
      <c r="S6" s="93">
        <f t="shared" si="6"/>
        <v>45847</v>
      </c>
      <c r="T6" s="94"/>
      <c r="U6" s="93">
        <f t="shared" si="7"/>
        <v>45848</v>
      </c>
      <c r="V6" s="94"/>
      <c r="W6" s="93">
        <f t="shared" si="8"/>
        <v>45849</v>
      </c>
      <c r="X6" s="94"/>
      <c r="Y6" s="93">
        <f t="shared" si="9"/>
        <v>45850</v>
      </c>
      <c r="Z6" s="94"/>
      <c r="AA6" s="93">
        <f t="shared" si="10"/>
        <v>45851</v>
      </c>
      <c r="AB6" s="94"/>
      <c r="AC6" s="93">
        <f t="shared" si="11"/>
        <v>45852</v>
      </c>
      <c r="AD6" s="94"/>
      <c r="AE6" s="93">
        <f t="shared" si="12"/>
        <v>45853</v>
      </c>
      <c r="AF6" s="94"/>
      <c r="AG6" s="93">
        <f>AI6-1</f>
        <v>45854</v>
      </c>
      <c r="AH6" s="94"/>
      <c r="AI6" s="93">
        <f>AK6-1</f>
        <v>45855</v>
      </c>
      <c r="AJ6" s="94"/>
      <c r="AK6" s="93">
        <f>AM6-1</f>
        <v>45856</v>
      </c>
      <c r="AL6" s="94"/>
      <c r="AM6" s="93">
        <f>AM5</f>
        <v>45857</v>
      </c>
      <c r="AN6" s="94"/>
      <c r="AO6" s="136"/>
      <c r="AP6" s="136"/>
      <c r="AQ6" s="136"/>
    </row>
    <row r="7" spans="2:77">
      <c r="B7" s="205" t="s">
        <v>7</v>
      </c>
      <c r="C7" s="206"/>
      <c r="D7" s="206"/>
      <c r="E7" s="206"/>
      <c r="F7" s="206"/>
      <c r="G7" s="206"/>
      <c r="H7" s="207"/>
      <c r="I7" s="97" t="s">
        <v>39</v>
      </c>
      <c r="J7" s="98"/>
      <c r="K7" s="99" t="s">
        <v>47</v>
      </c>
      <c r="L7" s="100"/>
      <c r="M7" s="101" t="s">
        <v>48</v>
      </c>
      <c r="N7" s="102"/>
      <c r="O7" s="103" t="s">
        <v>83</v>
      </c>
      <c r="P7" s="104"/>
      <c r="Q7" s="97" t="s">
        <v>40</v>
      </c>
      <c r="R7" s="98"/>
      <c r="S7" s="97" t="s">
        <v>41</v>
      </c>
      <c r="T7" s="98"/>
      <c r="U7" s="97" t="s">
        <v>42</v>
      </c>
      <c r="V7" s="98"/>
      <c r="W7" s="97" t="s">
        <v>39</v>
      </c>
      <c r="X7" s="98"/>
      <c r="Y7" s="99" t="s">
        <v>47</v>
      </c>
      <c r="Z7" s="100"/>
      <c r="AA7" s="101" t="s">
        <v>48</v>
      </c>
      <c r="AB7" s="102"/>
      <c r="AC7" s="103" t="s">
        <v>83</v>
      </c>
      <c r="AD7" s="104"/>
      <c r="AE7" s="97" t="s">
        <v>40</v>
      </c>
      <c r="AF7" s="98"/>
      <c r="AG7" s="97" t="s">
        <v>41</v>
      </c>
      <c r="AH7" s="98"/>
      <c r="AI7" s="97" t="s">
        <v>42</v>
      </c>
      <c r="AJ7" s="98"/>
      <c r="AK7" s="97" t="s">
        <v>39</v>
      </c>
      <c r="AL7" s="98"/>
      <c r="AM7" s="99" t="s">
        <v>47</v>
      </c>
      <c r="AN7" s="100"/>
      <c r="AO7" s="35" t="s">
        <v>8</v>
      </c>
      <c r="AP7" s="136"/>
      <c r="AQ7" s="35" t="s">
        <v>8</v>
      </c>
    </row>
    <row r="8" spans="2:77" ht="14.25" thickBot="1">
      <c r="B8" s="118" t="s">
        <v>13</v>
      </c>
      <c r="C8" s="119"/>
      <c r="D8" s="119"/>
      <c r="E8" s="119"/>
      <c r="F8" s="119"/>
      <c r="G8" s="119"/>
      <c r="H8" s="204"/>
      <c r="I8" s="53" t="s">
        <v>17</v>
      </c>
      <c r="J8" s="54" t="s">
        <v>18</v>
      </c>
      <c r="K8" s="53" t="s">
        <v>17</v>
      </c>
      <c r="L8" s="54" t="s">
        <v>18</v>
      </c>
      <c r="M8" s="53" t="s">
        <v>17</v>
      </c>
      <c r="N8" s="54" t="s">
        <v>18</v>
      </c>
      <c r="O8" s="53" t="s">
        <v>17</v>
      </c>
      <c r="P8" s="54" t="s">
        <v>18</v>
      </c>
      <c r="Q8" s="53" t="s">
        <v>17</v>
      </c>
      <c r="R8" s="54" t="s">
        <v>18</v>
      </c>
      <c r="S8" s="53" t="s">
        <v>17</v>
      </c>
      <c r="T8" s="54" t="s">
        <v>18</v>
      </c>
      <c r="U8" s="53" t="s">
        <v>17</v>
      </c>
      <c r="V8" s="54" t="s">
        <v>18</v>
      </c>
      <c r="W8" s="53" t="s">
        <v>17</v>
      </c>
      <c r="X8" s="54" t="s">
        <v>18</v>
      </c>
      <c r="Y8" s="53" t="s">
        <v>17</v>
      </c>
      <c r="Z8" s="54" t="s">
        <v>18</v>
      </c>
      <c r="AA8" s="53" t="s">
        <v>17</v>
      </c>
      <c r="AB8" s="54" t="s">
        <v>18</v>
      </c>
      <c r="AC8" s="53" t="s">
        <v>17</v>
      </c>
      <c r="AD8" s="54" t="s">
        <v>18</v>
      </c>
      <c r="AE8" s="53" t="s">
        <v>17</v>
      </c>
      <c r="AF8" s="54" t="s">
        <v>18</v>
      </c>
      <c r="AG8" s="33" t="s">
        <v>17</v>
      </c>
      <c r="AH8" s="34" t="s">
        <v>18</v>
      </c>
      <c r="AI8" s="33" t="s">
        <v>17</v>
      </c>
      <c r="AJ8" s="34" t="s">
        <v>18</v>
      </c>
      <c r="AK8" s="33" t="s">
        <v>17</v>
      </c>
      <c r="AL8" s="34" t="s">
        <v>18</v>
      </c>
      <c r="AM8" s="33" t="s">
        <v>17</v>
      </c>
      <c r="AN8" s="34" t="s">
        <v>18</v>
      </c>
      <c r="AO8" s="36" t="s">
        <v>9</v>
      </c>
      <c r="AP8" s="36" t="s">
        <v>10</v>
      </c>
      <c r="AQ8" s="36" t="s">
        <v>11</v>
      </c>
    </row>
    <row r="9" spans="2:77" ht="14.45" customHeight="1" thickTop="1">
      <c r="B9" s="208" t="s">
        <v>58</v>
      </c>
      <c r="C9" s="209"/>
      <c r="D9" s="209"/>
      <c r="E9" s="209"/>
      <c r="F9" s="209"/>
      <c r="G9" s="209"/>
      <c r="H9" s="210"/>
      <c r="I9" s="79">
        <v>6</v>
      </c>
      <c r="J9" s="79">
        <v>6</v>
      </c>
      <c r="K9" s="79">
        <v>6</v>
      </c>
      <c r="L9" s="79">
        <v>6</v>
      </c>
      <c r="M9" s="79">
        <v>6</v>
      </c>
      <c r="N9" s="79">
        <v>6</v>
      </c>
      <c r="O9" s="79">
        <v>6</v>
      </c>
      <c r="P9" s="79">
        <v>6</v>
      </c>
      <c r="Q9" s="79">
        <v>6</v>
      </c>
      <c r="R9" s="79">
        <v>6</v>
      </c>
      <c r="S9" s="79">
        <v>6</v>
      </c>
      <c r="T9" s="79">
        <v>6</v>
      </c>
      <c r="U9" s="79">
        <v>6</v>
      </c>
      <c r="V9" s="79">
        <v>6</v>
      </c>
      <c r="W9" s="79">
        <v>6</v>
      </c>
      <c r="X9" s="79">
        <v>6</v>
      </c>
      <c r="Y9" s="82">
        <v>6</v>
      </c>
      <c r="Z9" s="82">
        <v>6</v>
      </c>
      <c r="AA9" s="82">
        <v>6</v>
      </c>
      <c r="AB9" s="82">
        <v>6</v>
      </c>
      <c r="AC9" s="82">
        <v>6</v>
      </c>
      <c r="AD9" s="82">
        <v>6</v>
      </c>
      <c r="AE9" s="82">
        <v>6</v>
      </c>
      <c r="AF9" s="82">
        <v>6</v>
      </c>
      <c r="AG9" s="82">
        <v>6</v>
      </c>
      <c r="AH9" s="82">
        <v>6</v>
      </c>
      <c r="AI9" s="82">
        <v>6</v>
      </c>
      <c r="AJ9" s="82">
        <v>6</v>
      </c>
      <c r="AK9" s="82">
        <v>6</v>
      </c>
      <c r="AL9" s="82">
        <v>6</v>
      </c>
      <c r="AM9" s="79">
        <v>7</v>
      </c>
      <c r="AN9" s="79">
        <v>7</v>
      </c>
      <c r="AO9" s="11">
        <f t="shared" ref="AO9:AO15" si="13">SUM(I9:AN9)</f>
        <v>194</v>
      </c>
      <c r="AP9" s="12">
        <f t="shared" ref="AP9:AP15" si="14">G25</f>
        <v>0.25</v>
      </c>
      <c r="AQ9" s="13">
        <f t="shared" ref="AQ9:AQ15" si="15">AO9*AP9*24</f>
        <v>1164</v>
      </c>
      <c r="AT9">
        <f>I9-2</f>
        <v>4</v>
      </c>
      <c r="AU9">
        <f t="shared" ref="AU9:AU15" si="16">J9-2</f>
        <v>4</v>
      </c>
      <c r="AV9">
        <f t="shared" ref="AV9:AV15" si="17">K9-2</f>
        <v>4</v>
      </c>
      <c r="AW9">
        <f t="shared" ref="AW9:AW15" si="18">L9-2</f>
        <v>4</v>
      </c>
      <c r="AX9">
        <f t="shared" ref="AX9:AX15" si="19">M9-2</f>
        <v>4</v>
      </c>
      <c r="AY9">
        <f t="shared" ref="AY9:AY15" si="20">N9-2</f>
        <v>4</v>
      </c>
      <c r="AZ9">
        <f t="shared" ref="AZ9:AZ15" si="21">O9-2</f>
        <v>4</v>
      </c>
      <c r="BA9">
        <f t="shared" ref="BA9:BA15" si="22">P9-2</f>
        <v>4</v>
      </c>
      <c r="BB9">
        <f t="shared" ref="BB9:BB15" si="23">Q9-2</f>
        <v>4</v>
      </c>
      <c r="BC9">
        <f t="shared" ref="BC9:BC15" si="24">R9-2</f>
        <v>4</v>
      </c>
      <c r="BD9">
        <f t="shared" ref="BD9:BD15" si="25">S9-2</f>
        <v>4</v>
      </c>
      <c r="BE9">
        <f t="shared" ref="BE9:BE15" si="26">T9-2</f>
        <v>4</v>
      </c>
      <c r="BF9">
        <f t="shared" ref="BF9:BF15" si="27">U9-2</f>
        <v>4</v>
      </c>
      <c r="BG9">
        <f t="shared" ref="BG9:BG15" si="28">V9-2</f>
        <v>4</v>
      </c>
      <c r="BH9">
        <f t="shared" ref="BH9:BH15" si="29">W9-2</f>
        <v>4</v>
      </c>
      <c r="BI9">
        <f t="shared" ref="BI9:BI15" si="30">X9-2</f>
        <v>4</v>
      </c>
      <c r="BJ9">
        <f t="shared" ref="BJ9:BJ15" si="31">Y9-2</f>
        <v>4</v>
      </c>
      <c r="BK9">
        <f t="shared" ref="BK9:BK15" si="32">Z9-2</f>
        <v>4</v>
      </c>
      <c r="BL9">
        <f t="shared" ref="BL9:BL15" si="33">AA9-2</f>
        <v>4</v>
      </c>
      <c r="BM9">
        <f t="shared" ref="BM9:BM15" si="34">AB9-2</f>
        <v>4</v>
      </c>
      <c r="BN9">
        <f t="shared" ref="BN9:BN15" si="35">AC9-2</f>
        <v>4</v>
      </c>
      <c r="BO9">
        <f t="shared" ref="BO9:BO15" si="36">AD9-2</f>
        <v>4</v>
      </c>
      <c r="BP9">
        <f t="shared" ref="BP9:BP15" si="37">AE9-2</f>
        <v>4</v>
      </c>
      <c r="BQ9">
        <f t="shared" ref="BQ9:BQ15" si="38">AF9-2</f>
        <v>4</v>
      </c>
      <c r="BR9">
        <f t="shared" ref="BR9:BR15" si="39">AG9-2</f>
        <v>4</v>
      </c>
      <c r="BS9">
        <f t="shared" ref="BS9:BS15" si="40">AH9-2</f>
        <v>4</v>
      </c>
      <c r="BT9">
        <f t="shared" ref="BT9:BT15" si="41">AI9-2</f>
        <v>4</v>
      </c>
      <c r="BU9">
        <f t="shared" ref="BU9:BU15" si="42">AJ9-2</f>
        <v>4</v>
      </c>
      <c r="BV9">
        <f t="shared" ref="BV9:BV15" si="43">AK9-2</f>
        <v>4</v>
      </c>
      <c r="BW9">
        <f t="shared" ref="BW9:BW15" si="44">AL9-2</f>
        <v>4</v>
      </c>
      <c r="BX9">
        <f t="shared" ref="BX9:BX15" si="45">AM9-2</f>
        <v>5</v>
      </c>
      <c r="BY9">
        <f t="shared" ref="BY9:BY15" si="46">AN9-2</f>
        <v>5</v>
      </c>
    </row>
    <row r="10" spans="2:77" ht="14.25">
      <c r="B10" s="132" t="s">
        <v>63</v>
      </c>
      <c r="C10" s="133"/>
      <c r="D10" s="133"/>
      <c r="E10" s="133"/>
      <c r="F10" s="133"/>
      <c r="G10" s="133"/>
      <c r="H10" s="134"/>
      <c r="I10" s="81">
        <v>6</v>
      </c>
      <c r="J10" s="81">
        <v>6</v>
      </c>
      <c r="K10" s="81">
        <v>6</v>
      </c>
      <c r="L10" s="81">
        <v>6</v>
      </c>
      <c r="M10" s="81">
        <v>6</v>
      </c>
      <c r="N10" s="81">
        <v>6</v>
      </c>
      <c r="O10" s="81">
        <v>6</v>
      </c>
      <c r="P10" s="81">
        <v>6</v>
      </c>
      <c r="Q10" s="81">
        <v>6</v>
      </c>
      <c r="R10" s="81">
        <v>6</v>
      </c>
      <c r="S10" s="81">
        <v>6</v>
      </c>
      <c r="T10" s="81">
        <v>6</v>
      </c>
      <c r="U10" s="81">
        <v>6</v>
      </c>
      <c r="V10" s="81">
        <v>6</v>
      </c>
      <c r="W10" s="81">
        <v>6</v>
      </c>
      <c r="X10" s="81">
        <v>6</v>
      </c>
      <c r="Y10" s="81">
        <v>7</v>
      </c>
      <c r="Z10" s="81">
        <v>7</v>
      </c>
      <c r="AA10" s="81">
        <v>7</v>
      </c>
      <c r="AB10" s="81">
        <v>7</v>
      </c>
      <c r="AC10" s="81">
        <v>7</v>
      </c>
      <c r="AD10" s="81">
        <v>7</v>
      </c>
      <c r="AE10" s="81">
        <v>7</v>
      </c>
      <c r="AF10" s="81">
        <v>7</v>
      </c>
      <c r="AG10" s="81">
        <v>7</v>
      </c>
      <c r="AH10" s="81">
        <v>7</v>
      </c>
      <c r="AI10" s="81">
        <v>7</v>
      </c>
      <c r="AJ10" s="81">
        <v>7</v>
      </c>
      <c r="AK10" s="81">
        <v>7</v>
      </c>
      <c r="AL10" s="81">
        <v>7</v>
      </c>
      <c r="AM10" s="81">
        <v>8</v>
      </c>
      <c r="AN10" s="81">
        <v>8</v>
      </c>
      <c r="AO10" s="3">
        <f t="shared" si="13"/>
        <v>210</v>
      </c>
      <c r="AP10" s="5">
        <f t="shared" si="14"/>
        <v>0.25</v>
      </c>
      <c r="AQ10" s="4">
        <f t="shared" si="15"/>
        <v>1260</v>
      </c>
      <c r="AT10">
        <f t="shared" ref="AT10:AT15" si="47">I10-2</f>
        <v>4</v>
      </c>
      <c r="AU10">
        <f t="shared" si="16"/>
        <v>4</v>
      </c>
      <c r="AV10">
        <f t="shared" si="17"/>
        <v>4</v>
      </c>
      <c r="AW10">
        <f t="shared" si="18"/>
        <v>4</v>
      </c>
      <c r="AX10">
        <f t="shared" si="19"/>
        <v>4</v>
      </c>
      <c r="AY10">
        <f t="shared" si="20"/>
        <v>4</v>
      </c>
      <c r="AZ10">
        <f t="shared" si="21"/>
        <v>4</v>
      </c>
      <c r="BA10">
        <f t="shared" si="22"/>
        <v>4</v>
      </c>
      <c r="BB10">
        <f t="shared" si="23"/>
        <v>4</v>
      </c>
      <c r="BC10">
        <f t="shared" si="24"/>
        <v>4</v>
      </c>
      <c r="BD10">
        <f t="shared" si="25"/>
        <v>4</v>
      </c>
      <c r="BE10">
        <f t="shared" si="26"/>
        <v>4</v>
      </c>
      <c r="BF10">
        <f t="shared" si="27"/>
        <v>4</v>
      </c>
      <c r="BG10">
        <f t="shared" si="28"/>
        <v>4</v>
      </c>
      <c r="BH10">
        <f t="shared" si="29"/>
        <v>4</v>
      </c>
      <c r="BI10">
        <f t="shared" si="30"/>
        <v>4</v>
      </c>
      <c r="BJ10">
        <f t="shared" si="31"/>
        <v>5</v>
      </c>
      <c r="BK10">
        <f t="shared" si="32"/>
        <v>5</v>
      </c>
      <c r="BL10">
        <f t="shared" si="33"/>
        <v>5</v>
      </c>
      <c r="BM10">
        <f t="shared" si="34"/>
        <v>5</v>
      </c>
      <c r="BN10">
        <f t="shared" si="35"/>
        <v>5</v>
      </c>
      <c r="BO10">
        <f t="shared" si="36"/>
        <v>5</v>
      </c>
      <c r="BP10">
        <f t="shared" si="37"/>
        <v>5</v>
      </c>
      <c r="BQ10">
        <f t="shared" si="38"/>
        <v>5</v>
      </c>
      <c r="BR10">
        <f t="shared" si="39"/>
        <v>5</v>
      </c>
      <c r="BS10">
        <f t="shared" si="40"/>
        <v>5</v>
      </c>
      <c r="BT10">
        <f t="shared" si="41"/>
        <v>5</v>
      </c>
      <c r="BU10">
        <f t="shared" si="42"/>
        <v>5</v>
      </c>
      <c r="BV10">
        <f t="shared" si="43"/>
        <v>5</v>
      </c>
      <c r="BW10">
        <f t="shared" si="44"/>
        <v>5</v>
      </c>
      <c r="BX10">
        <f t="shared" si="45"/>
        <v>6</v>
      </c>
      <c r="BY10">
        <f t="shared" si="46"/>
        <v>6</v>
      </c>
    </row>
    <row r="11" spans="2:77" ht="14.25">
      <c r="B11" s="111" t="s">
        <v>64</v>
      </c>
      <c r="C11" s="112"/>
      <c r="D11" s="112"/>
      <c r="E11" s="112"/>
      <c r="F11" s="112"/>
      <c r="G11" s="112"/>
      <c r="H11" s="113"/>
      <c r="I11" s="80">
        <v>5</v>
      </c>
      <c r="J11" s="80">
        <v>5</v>
      </c>
      <c r="K11" s="80">
        <v>5</v>
      </c>
      <c r="L11" s="80">
        <v>5</v>
      </c>
      <c r="M11" s="80">
        <v>5</v>
      </c>
      <c r="N11" s="80">
        <v>5</v>
      </c>
      <c r="O11" s="80">
        <v>5</v>
      </c>
      <c r="P11" s="80">
        <v>5</v>
      </c>
      <c r="Q11" s="80">
        <v>5</v>
      </c>
      <c r="R11" s="80">
        <v>5</v>
      </c>
      <c r="S11" s="80">
        <v>5</v>
      </c>
      <c r="T11" s="80">
        <v>5</v>
      </c>
      <c r="U11" s="80">
        <v>5</v>
      </c>
      <c r="V11" s="80">
        <v>5</v>
      </c>
      <c r="W11" s="80">
        <v>5</v>
      </c>
      <c r="X11" s="80">
        <v>5</v>
      </c>
      <c r="Y11" s="80">
        <v>6</v>
      </c>
      <c r="Z11" s="80">
        <v>6</v>
      </c>
      <c r="AA11" s="80">
        <v>6</v>
      </c>
      <c r="AB11" s="80">
        <v>6</v>
      </c>
      <c r="AC11" s="80">
        <v>6</v>
      </c>
      <c r="AD11" s="80">
        <v>6</v>
      </c>
      <c r="AE11" s="80">
        <v>6</v>
      </c>
      <c r="AF11" s="80">
        <v>6</v>
      </c>
      <c r="AG11" s="80">
        <v>6</v>
      </c>
      <c r="AH11" s="80">
        <v>6</v>
      </c>
      <c r="AI11" s="80">
        <v>6</v>
      </c>
      <c r="AJ11" s="80">
        <v>6</v>
      </c>
      <c r="AK11" s="80">
        <v>6</v>
      </c>
      <c r="AL11" s="80">
        <v>6</v>
      </c>
      <c r="AM11" s="80">
        <v>7</v>
      </c>
      <c r="AN11" s="80">
        <v>7</v>
      </c>
      <c r="AO11" s="19">
        <f t="shared" si="13"/>
        <v>178</v>
      </c>
      <c r="AP11" s="12">
        <f t="shared" si="14"/>
        <v>0.25</v>
      </c>
      <c r="AQ11" s="15">
        <f t="shared" si="15"/>
        <v>1068</v>
      </c>
      <c r="AT11">
        <f t="shared" si="47"/>
        <v>3</v>
      </c>
      <c r="AU11">
        <f t="shared" si="16"/>
        <v>3</v>
      </c>
      <c r="AV11">
        <f t="shared" si="17"/>
        <v>3</v>
      </c>
      <c r="AW11">
        <f t="shared" si="18"/>
        <v>3</v>
      </c>
      <c r="AX11">
        <f t="shared" si="19"/>
        <v>3</v>
      </c>
      <c r="AY11">
        <f t="shared" si="20"/>
        <v>3</v>
      </c>
      <c r="AZ11">
        <f t="shared" si="21"/>
        <v>3</v>
      </c>
      <c r="BA11">
        <f t="shared" si="22"/>
        <v>3</v>
      </c>
      <c r="BB11">
        <f t="shared" si="23"/>
        <v>3</v>
      </c>
      <c r="BC11">
        <f t="shared" si="24"/>
        <v>3</v>
      </c>
      <c r="BD11">
        <f t="shared" si="25"/>
        <v>3</v>
      </c>
      <c r="BE11">
        <f t="shared" si="26"/>
        <v>3</v>
      </c>
      <c r="BF11">
        <f t="shared" si="27"/>
        <v>3</v>
      </c>
      <c r="BG11">
        <f t="shared" si="28"/>
        <v>3</v>
      </c>
      <c r="BH11">
        <f t="shared" si="29"/>
        <v>3</v>
      </c>
      <c r="BI11">
        <f t="shared" si="30"/>
        <v>3</v>
      </c>
      <c r="BJ11">
        <f t="shared" si="31"/>
        <v>4</v>
      </c>
      <c r="BK11">
        <f t="shared" si="32"/>
        <v>4</v>
      </c>
      <c r="BL11">
        <f t="shared" si="33"/>
        <v>4</v>
      </c>
      <c r="BM11">
        <f t="shared" si="34"/>
        <v>4</v>
      </c>
      <c r="BN11">
        <f t="shared" si="35"/>
        <v>4</v>
      </c>
      <c r="BO11">
        <f t="shared" si="36"/>
        <v>4</v>
      </c>
      <c r="BP11">
        <f t="shared" si="37"/>
        <v>4</v>
      </c>
      <c r="BQ11">
        <f t="shared" si="38"/>
        <v>4</v>
      </c>
      <c r="BR11">
        <f t="shared" si="39"/>
        <v>4</v>
      </c>
      <c r="BS11">
        <f t="shared" si="40"/>
        <v>4</v>
      </c>
      <c r="BT11">
        <f t="shared" si="41"/>
        <v>4</v>
      </c>
      <c r="BU11">
        <f t="shared" si="42"/>
        <v>4</v>
      </c>
      <c r="BV11">
        <f t="shared" si="43"/>
        <v>4</v>
      </c>
      <c r="BW11">
        <f t="shared" si="44"/>
        <v>4</v>
      </c>
      <c r="BX11">
        <f t="shared" si="45"/>
        <v>5</v>
      </c>
      <c r="BY11">
        <f t="shared" si="46"/>
        <v>5</v>
      </c>
    </row>
    <row r="12" spans="2:77" ht="14.25">
      <c r="B12" s="132" t="s">
        <v>65</v>
      </c>
      <c r="C12" s="133"/>
      <c r="D12" s="133"/>
      <c r="E12" s="133"/>
      <c r="F12" s="133"/>
      <c r="G12" s="133"/>
      <c r="H12" s="134"/>
      <c r="I12" s="81">
        <v>4</v>
      </c>
      <c r="J12" s="81">
        <v>4</v>
      </c>
      <c r="K12" s="81">
        <v>4</v>
      </c>
      <c r="L12" s="81">
        <v>4</v>
      </c>
      <c r="M12" s="81">
        <v>4</v>
      </c>
      <c r="N12" s="81">
        <v>4</v>
      </c>
      <c r="O12" s="81">
        <v>4</v>
      </c>
      <c r="P12" s="81">
        <v>4</v>
      </c>
      <c r="Q12" s="81">
        <v>4</v>
      </c>
      <c r="R12" s="81">
        <v>4</v>
      </c>
      <c r="S12" s="81">
        <v>4</v>
      </c>
      <c r="T12" s="81">
        <v>4</v>
      </c>
      <c r="U12" s="81">
        <v>4</v>
      </c>
      <c r="V12" s="81">
        <v>4</v>
      </c>
      <c r="W12" s="81">
        <v>4</v>
      </c>
      <c r="X12" s="81">
        <v>4</v>
      </c>
      <c r="Y12" s="81">
        <v>5</v>
      </c>
      <c r="Z12" s="81">
        <v>5</v>
      </c>
      <c r="AA12" s="81">
        <v>5</v>
      </c>
      <c r="AB12" s="81">
        <v>5</v>
      </c>
      <c r="AC12" s="81">
        <v>5</v>
      </c>
      <c r="AD12" s="81">
        <v>5</v>
      </c>
      <c r="AE12" s="81">
        <v>5</v>
      </c>
      <c r="AF12" s="81">
        <v>5</v>
      </c>
      <c r="AG12" s="81">
        <v>5</v>
      </c>
      <c r="AH12" s="81">
        <v>5</v>
      </c>
      <c r="AI12" s="81">
        <v>5</v>
      </c>
      <c r="AJ12" s="81">
        <v>5</v>
      </c>
      <c r="AK12" s="81">
        <v>5</v>
      </c>
      <c r="AL12" s="81">
        <v>5</v>
      </c>
      <c r="AM12" s="81">
        <v>5</v>
      </c>
      <c r="AN12" s="81">
        <v>5</v>
      </c>
      <c r="AO12" s="18">
        <f t="shared" si="13"/>
        <v>144</v>
      </c>
      <c r="AP12" s="5">
        <f t="shared" si="14"/>
        <v>0.25</v>
      </c>
      <c r="AQ12" s="4">
        <f t="shared" si="15"/>
        <v>864</v>
      </c>
      <c r="AT12">
        <f t="shared" si="47"/>
        <v>2</v>
      </c>
      <c r="AU12">
        <f t="shared" si="16"/>
        <v>2</v>
      </c>
      <c r="AV12">
        <f t="shared" si="17"/>
        <v>2</v>
      </c>
      <c r="AW12">
        <f t="shared" si="18"/>
        <v>2</v>
      </c>
      <c r="AX12">
        <f t="shared" si="19"/>
        <v>2</v>
      </c>
      <c r="AY12">
        <f t="shared" si="20"/>
        <v>2</v>
      </c>
      <c r="AZ12">
        <f t="shared" si="21"/>
        <v>2</v>
      </c>
      <c r="BA12">
        <f t="shared" si="22"/>
        <v>2</v>
      </c>
      <c r="BB12">
        <f t="shared" si="23"/>
        <v>2</v>
      </c>
      <c r="BC12">
        <f t="shared" si="24"/>
        <v>2</v>
      </c>
      <c r="BD12">
        <f t="shared" si="25"/>
        <v>2</v>
      </c>
      <c r="BE12">
        <f t="shared" si="26"/>
        <v>2</v>
      </c>
      <c r="BF12">
        <f t="shared" si="27"/>
        <v>2</v>
      </c>
      <c r="BG12">
        <f t="shared" si="28"/>
        <v>2</v>
      </c>
      <c r="BH12">
        <f t="shared" si="29"/>
        <v>2</v>
      </c>
      <c r="BI12">
        <f t="shared" si="30"/>
        <v>2</v>
      </c>
      <c r="BJ12">
        <f t="shared" si="31"/>
        <v>3</v>
      </c>
      <c r="BK12">
        <f t="shared" si="32"/>
        <v>3</v>
      </c>
      <c r="BL12">
        <f t="shared" si="33"/>
        <v>3</v>
      </c>
      <c r="BM12">
        <f t="shared" si="34"/>
        <v>3</v>
      </c>
      <c r="BN12">
        <f t="shared" si="35"/>
        <v>3</v>
      </c>
      <c r="BO12">
        <f t="shared" si="36"/>
        <v>3</v>
      </c>
      <c r="BP12">
        <f t="shared" si="37"/>
        <v>3</v>
      </c>
      <c r="BQ12">
        <f t="shared" si="38"/>
        <v>3</v>
      </c>
      <c r="BR12">
        <f t="shared" si="39"/>
        <v>3</v>
      </c>
      <c r="BS12">
        <f t="shared" si="40"/>
        <v>3</v>
      </c>
      <c r="BT12">
        <f t="shared" si="41"/>
        <v>3</v>
      </c>
      <c r="BU12">
        <f t="shared" si="42"/>
        <v>3</v>
      </c>
      <c r="BV12">
        <f t="shared" si="43"/>
        <v>3</v>
      </c>
      <c r="BW12">
        <f t="shared" si="44"/>
        <v>3</v>
      </c>
      <c r="BX12">
        <f t="shared" si="45"/>
        <v>3</v>
      </c>
      <c r="BY12">
        <f t="shared" si="46"/>
        <v>3</v>
      </c>
    </row>
    <row r="13" spans="2:77" ht="14.25">
      <c r="B13" s="111" t="s">
        <v>67</v>
      </c>
      <c r="C13" s="112"/>
      <c r="D13" s="112"/>
      <c r="E13" s="112"/>
      <c r="F13" s="112"/>
      <c r="G13" s="112"/>
      <c r="H13" s="113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>
        <v>8</v>
      </c>
      <c r="Z13" s="19">
        <v>8</v>
      </c>
      <c r="AA13" s="19">
        <v>8</v>
      </c>
      <c r="AB13" s="19">
        <v>8</v>
      </c>
      <c r="AC13" s="19">
        <v>8</v>
      </c>
      <c r="AD13" s="19">
        <v>8</v>
      </c>
      <c r="AE13" s="19">
        <v>8</v>
      </c>
      <c r="AF13" s="19">
        <v>8</v>
      </c>
      <c r="AG13" s="19">
        <v>8</v>
      </c>
      <c r="AH13" s="19">
        <v>8</v>
      </c>
      <c r="AI13" s="19">
        <v>8</v>
      </c>
      <c r="AJ13" s="19">
        <v>8</v>
      </c>
      <c r="AK13" s="19">
        <v>8</v>
      </c>
      <c r="AL13" s="19">
        <v>8</v>
      </c>
      <c r="AM13" s="19">
        <v>10</v>
      </c>
      <c r="AN13" s="19">
        <v>10</v>
      </c>
      <c r="AO13" s="19">
        <f t="shared" si="13"/>
        <v>132</v>
      </c>
      <c r="AP13" s="12">
        <f t="shared" si="14"/>
        <v>0.24999999999999994</v>
      </c>
      <c r="AQ13" s="15">
        <f t="shared" si="15"/>
        <v>791.99999999999977</v>
      </c>
      <c r="AT13">
        <f t="shared" si="47"/>
        <v>-2</v>
      </c>
      <c r="AU13">
        <f t="shared" si="16"/>
        <v>-2</v>
      </c>
      <c r="AV13">
        <f t="shared" si="17"/>
        <v>-2</v>
      </c>
      <c r="AW13">
        <f t="shared" si="18"/>
        <v>-2</v>
      </c>
      <c r="AX13">
        <f t="shared" si="19"/>
        <v>-2</v>
      </c>
      <c r="AY13">
        <f t="shared" si="20"/>
        <v>-2</v>
      </c>
      <c r="AZ13">
        <f t="shared" si="21"/>
        <v>-2</v>
      </c>
      <c r="BA13">
        <f t="shared" si="22"/>
        <v>-2</v>
      </c>
      <c r="BB13">
        <f t="shared" si="23"/>
        <v>-2</v>
      </c>
      <c r="BC13">
        <f t="shared" si="24"/>
        <v>-2</v>
      </c>
      <c r="BD13">
        <f t="shared" si="25"/>
        <v>-2</v>
      </c>
      <c r="BE13">
        <f t="shared" si="26"/>
        <v>-2</v>
      </c>
      <c r="BF13">
        <f t="shared" si="27"/>
        <v>-2</v>
      </c>
      <c r="BG13">
        <f t="shared" si="28"/>
        <v>-2</v>
      </c>
      <c r="BH13">
        <f t="shared" si="29"/>
        <v>-2</v>
      </c>
      <c r="BI13">
        <f t="shared" si="30"/>
        <v>-2</v>
      </c>
      <c r="BJ13">
        <f t="shared" si="31"/>
        <v>6</v>
      </c>
      <c r="BK13">
        <f t="shared" si="32"/>
        <v>6</v>
      </c>
      <c r="BL13">
        <f t="shared" si="33"/>
        <v>6</v>
      </c>
      <c r="BM13">
        <f t="shared" si="34"/>
        <v>6</v>
      </c>
      <c r="BN13">
        <f t="shared" si="35"/>
        <v>6</v>
      </c>
      <c r="BO13">
        <f t="shared" si="36"/>
        <v>6</v>
      </c>
      <c r="BP13">
        <f t="shared" si="37"/>
        <v>6</v>
      </c>
      <c r="BQ13">
        <f t="shared" si="38"/>
        <v>6</v>
      </c>
      <c r="BR13">
        <f t="shared" si="39"/>
        <v>6</v>
      </c>
      <c r="BS13">
        <f t="shared" si="40"/>
        <v>6</v>
      </c>
      <c r="BT13">
        <f t="shared" si="41"/>
        <v>6</v>
      </c>
      <c r="BU13">
        <f t="shared" si="42"/>
        <v>6</v>
      </c>
      <c r="BV13">
        <f t="shared" si="43"/>
        <v>6</v>
      </c>
      <c r="BW13">
        <f t="shared" si="44"/>
        <v>6</v>
      </c>
      <c r="BX13">
        <f t="shared" si="45"/>
        <v>8</v>
      </c>
      <c r="BY13">
        <f t="shared" si="46"/>
        <v>8</v>
      </c>
    </row>
    <row r="14" spans="2:77" ht="14.25">
      <c r="B14" s="132" t="s">
        <v>68</v>
      </c>
      <c r="C14" s="133"/>
      <c r="D14" s="133"/>
      <c r="E14" s="133"/>
      <c r="F14" s="133"/>
      <c r="G14" s="133"/>
      <c r="H14" s="134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>
        <v>8</v>
      </c>
      <c r="Z14" s="18">
        <v>8</v>
      </c>
      <c r="AA14" s="18">
        <v>8</v>
      </c>
      <c r="AB14" s="18">
        <v>8</v>
      </c>
      <c r="AC14" s="18"/>
      <c r="AD14" s="18"/>
      <c r="AE14" s="18"/>
      <c r="AF14" s="18"/>
      <c r="AG14" s="18"/>
      <c r="AH14" s="18"/>
      <c r="AI14" s="18"/>
      <c r="AJ14" s="18"/>
      <c r="AK14" s="18">
        <v>8</v>
      </c>
      <c r="AL14" s="18">
        <v>8</v>
      </c>
      <c r="AM14" s="18">
        <v>10</v>
      </c>
      <c r="AN14" s="18">
        <v>10</v>
      </c>
      <c r="AO14" s="18">
        <f t="shared" si="13"/>
        <v>68</v>
      </c>
      <c r="AP14" s="5">
        <f t="shared" si="14"/>
        <v>0.22916666666666669</v>
      </c>
      <c r="AQ14" s="4">
        <f t="shared" si="15"/>
        <v>374</v>
      </c>
      <c r="AT14">
        <f t="shared" si="47"/>
        <v>-2</v>
      </c>
      <c r="AU14">
        <f t="shared" si="16"/>
        <v>-2</v>
      </c>
      <c r="AV14">
        <f t="shared" si="17"/>
        <v>-2</v>
      </c>
      <c r="AW14">
        <f t="shared" si="18"/>
        <v>-2</v>
      </c>
      <c r="AX14">
        <f t="shared" si="19"/>
        <v>-2</v>
      </c>
      <c r="AY14">
        <f t="shared" si="20"/>
        <v>-2</v>
      </c>
      <c r="AZ14">
        <f t="shared" si="21"/>
        <v>-2</v>
      </c>
      <c r="BA14">
        <f t="shared" si="22"/>
        <v>-2</v>
      </c>
      <c r="BB14">
        <f t="shared" si="23"/>
        <v>-2</v>
      </c>
      <c r="BC14">
        <f t="shared" si="24"/>
        <v>-2</v>
      </c>
      <c r="BD14">
        <f t="shared" si="25"/>
        <v>-2</v>
      </c>
      <c r="BE14">
        <f t="shared" si="26"/>
        <v>-2</v>
      </c>
      <c r="BF14">
        <f t="shared" si="27"/>
        <v>-2</v>
      </c>
      <c r="BG14">
        <f t="shared" si="28"/>
        <v>-2</v>
      </c>
      <c r="BH14">
        <f t="shared" si="29"/>
        <v>-2</v>
      </c>
      <c r="BI14">
        <f t="shared" si="30"/>
        <v>-2</v>
      </c>
      <c r="BJ14">
        <f t="shared" si="31"/>
        <v>6</v>
      </c>
      <c r="BK14">
        <f t="shared" si="32"/>
        <v>6</v>
      </c>
      <c r="BL14">
        <f t="shared" si="33"/>
        <v>6</v>
      </c>
      <c r="BM14">
        <f t="shared" si="34"/>
        <v>6</v>
      </c>
      <c r="BN14">
        <f t="shared" si="35"/>
        <v>-2</v>
      </c>
      <c r="BO14">
        <f t="shared" si="36"/>
        <v>-2</v>
      </c>
      <c r="BP14">
        <f t="shared" si="37"/>
        <v>-2</v>
      </c>
      <c r="BQ14">
        <f t="shared" si="38"/>
        <v>-2</v>
      </c>
      <c r="BR14">
        <f t="shared" si="39"/>
        <v>-2</v>
      </c>
      <c r="BS14">
        <f t="shared" si="40"/>
        <v>-2</v>
      </c>
      <c r="BT14">
        <f t="shared" si="41"/>
        <v>-2</v>
      </c>
      <c r="BU14">
        <f t="shared" si="42"/>
        <v>-2</v>
      </c>
      <c r="BV14">
        <f t="shared" si="43"/>
        <v>6</v>
      </c>
      <c r="BW14">
        <f t="shared" si="44"/>
        <v>6</v>
      </c>
      <c r="BX14">
        <f t="shared" si="45"/>
        <v>8</v>
      </c>
      <c r="BY14">
        <f t="shared" si="46"/>
        <v>8</v>
      </c>
    </row>
    <row r="15" spans="2:77" ht="14.25">
      <c r="B15" s="111" t="s">
        <v>70</v>
      </c>
      <c r="C15" s="112"/>
      <c r="D15" s="112"/>
      <c r="E15" s="112"/>
      <c r="F15" s="112"/>
      <c r="G15" s="112"/>
      <c r="H15" s="113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80">
        <v>7</v>
      </c>
      <c r="Z15" s="80">
        <v>7</v>
      </c>
      <c r="AA15" s="80">
        <v>7</v>
      </c>
      <c r="AB15" s="80">
        <v>7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>
        <v>8</v>
      </c>
      <c r="AN15" s="19">
        <v>8</v>
      </c>
      <c r="AO15" s="19">
        <f t="shared" si="13"/>
        <v>44</v>
      </c>
      <c r="AP15" s="16">
        <f t="shared" si="14"/>
        <v>0.22916666666666669</v>
      </c>
      <c r="AQ15" s="17">
        <f t="shared" si="15"/>
        <v>242</v>
      </c>
      <c r="AT15">
        <f t="shared" si="47"/>
        <v>-2</v>
      </c>
      <c r="AU15">
        <f t="shared" si="16"/>
        <v>-2</v>
      </c>
      <c r="AV15">
        <f t="shared" si="17"/>
        <v>-2</v>
      </c>
      <c r="AW15">
        <f t="shared" si="18"/>
        <v>-2</v>
      </c>
      <c r="AX15">
        <f t="shared" si="19"/>
        <v>-2</v>
      </c>
      <c r="AY15">
        <f t="shared" si="20"/>
        <v>-2</v>
      </c>
      <c r="AZ15">
        <f t="shared" si="21"/>
        <v>-2</v>
      </c>
      <c r="BA15">
        <f t="shared" si="22"/>
        <v>-2</v>
      </c>
      <c r="BB15">
        <f t="shared" si="23"/>
        <v>-2</v>
      </c>
      <c r="BC15">
        <f t="shared" si="24"/>
        <v>-2</v>
      </c>
      <c r="BD15">
        <f t="shared" si="25"/>
        <v>-2</v>
      </c>
      <c r="BE15">
        <f t="shared" si="26"/>
        <v>-2</v>
      </c>
      <c r="BF15">
        <f t="shared" si="27"/>
        <v>-2</v>
      </c>
      <c r="BG15">
        <f t="shared" si="28"/>
        <v>-2</v>
      </c>
      <c r="BH15">
        <f t="shared" si="29"/>
        <v>-2</v>
      </c>
      <c r="BI15">
        <f t="shared" si="30"/>
        <v>-2</v>
      </c>
      <c r="BJ15">
        <f t="shared" si="31"/>
        <v>5</v>
      </c>
      <c r="BK15">
        <f t="shared" si="32"/>
        <v>5</v>
      </c>
      <c r="BL15">
        <f t="shared" si="33"/>
        <v>5</v>
      </c>
      <c r="BM15">
        <f t="shared" si="34"/>
        <v>5</v>
      </c>
      <c r="BN15">
        <f t="shared" si="35"/>
        <v>-2</v>
      </c>
      <c r="BO15">
        <f t="shared" si="36"/>
        <v>-2</v>
      </c>
      <c r="BP15">
        <f t="shared" si="37"/>
        <v>-2</v>
      </c>
      <c r="BQ15">
        <f t="shared" si="38"/>
        <v>-2</v>
      </c>
      <c r="BR15">
        <f t="shared" si="39"/>
        <v>-2</v>
      </c>
      <c r="BS15">
        <f t="shared" si="40"/>
        <v>-2</v>
      </c>
      <c r="BT15">
        <f t="shared" si="41"/>
        <v>-2</v>
      </c>
      <c r="BU15">
        <f t="shared" si="42"/>
        <v>-2</v>
      </c>
      <c r="BV15">
        <f t="shared" si="43"/>
        <v>-2</v>
      </c>
      <c r="BW15">
        <f t="shared" si="44"/>
        <v>-2</v>
      </c>
      <c r="BX15">
        <f t="shared" si="45"/>
        <v>6</v>
      </c>
      <c r="BY15">
        <f t="shared" si="46"/>
        <v>6</v>
      </c>
    </row>
    <row r="16" spans="2:77" ht="14.25">
      <c r="B16" s="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P16" s="32" t="s">
        <v>12</v>
      </c>
      <c r="AQ16" s="4">
        <f>SUM(AQ9:AQ15)</f>
        <v>5764</v>
      </c>
    </row>
    <row r="17" spans="2:43" ht="14.25">
      <c r="B17" s="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P17" s="31"/>
      <c r="AQ17" s="25"/>
    </row>
    <row r="18" spans="2:43"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t="s">
        <v>44</v>
      </c>
      <c r="AH18" s="21"/>
      <c r="AJ18" s="26" t="s">
        <v>27</v>
      </c>
      <c r="AK18" s="83">
        <v>180</v>
      </c>
      <c r="AL18" s="27" t="s">
        <v>19</v>
      </c>
      <c r="AM18" s="27" t="s">
        <v>20</v>
      </c>
      <c r="AN18" s="27">
        <v>3</v>
      </c>
      <c r="AO18" s="27" t="s">
        <v>21</v>
      </c>
      <c r="AP18" t="s">
        <v>22</v>
      </c>
      <c r="AQ18" s="3">
        <f>AK18*AN18</f>
        <v>540</v>
      </c>
    </row>
    <row r="19" spans="2:43" ht="15" customHeight="1" thickBot="1">
      <c r="B19" s="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2:43" ht="15" thickBot="1">
      <c r="B20" s="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AH20" t="s">
        <v>43</v>
      </c>
      <c r="AP20" s="7"/>
      <c r="AQ20" s="23">
        <f>AQ16+AQ18</f>
        <v>6304</v>
      </c>
    </row>
    <row r="21" spans="2:43" ht="14.25">
      <c r="B21" s="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2:43" ht="14.25">
      <c r="B22" s="1" t="s">
        <v>29</v>
      </c>
    </row>
    <row r="23" spans="2:43" ht="14.25">
      <c r="B23" s="107"/>
      <c r="C23" s="197" t="s">
        <v>2</v>
      </c>
      <c r="D23" s="127"/>
      <c r="E23" s="127"/>
      <c r="F23" s="127"/>
      <c r="G23" s="127"/>
      <c r="H23" s="198"/>
      <c r="I23" s="199" t="s">
        <v>3</v>
      </c>
      <c r="J23" s="199"/>
      <c r="K23" s="199"/>
      <c r="L23" s="199"/>
      <c r="M23" s="199"/>
      <c r="N23" s="199"/>
    </row>
    <row r="24" spans="2:43" ht="14.25" thickBot="1">
      <c r="B24" s="196"/>
      <c r="C24" s="168" t="s">
        <v>0</v>
      </c>
      <c r="D24" s="167"/>
      <c r="E24" s="168" t="s">
        <v>1</v>
      </c>
      <c r="F24" s="167"/>
      <c r="G24" s="168" t="s">
        <v>4</v>
      </c>
      <c r="H24" s="167"/>
      <c r="I24" s="168" t="s">
        <v>0</v>
      </c>
      <c r="J24" s="167"/>
      <c r="K24" s="168" t="s">
        <v>1</v>
      </c>
      <c r="L24" s="167"/>
      <c r="M24" s="168" t="s">
        <v>4</v>
      </c>
      <c r="N24" s="167"/>
    </row>
    <row r="25" spans="2:43" ht="15" thickTop="1">
      <c r="B25" s="28" t="s">
        <v>58</v>
      </c>
      <c r="C25" s="105">
        <v>0.34375</v>
      </c>
      <c r="D25" s="106"/>
      <c r="E25" s="105">
        <v>0.59375</v>
      </c>
      <c r="F25" s="106"/>
      <c r="G25" s="105">
        <f t="shared" ref="G25:G31" si="48">E25-C25</f>
        <v>0.25</v>
      </c>
      <c r="H25" s="106"/>
      <c r="I25" s="105">
        <v>0.59027777777777779</v>
      </c>
      <c r="J25" s="106"/>
      <c r="K25" s="105">
        <v>0.84027777777777779</v>
      </c>
      <c r="L25" s="106"/>
      <c r="M25" s="105">
        <f t="shared" ref="M25:M31" si="49">K25-I25</f>
        <v>0.25</v>
      </c>
      <c r="N25" s="106"/>
    </row>
    <row r="26" spans="2:43" ht="14.25">
      <c r="B26" s="2" t="s">
        <v>63</v>
      </c>
      <c r="C26" s="95">
        <v>0.34375</v>
      </c>
      <c r="D26" s="96"/>
      <c r="E26" s="95">
        <v>0.59375</v>
      </c>
      <c r="F26" s="96"/>
      <c r="G26" s="95">
        <f t="shared" si="48"/>
        <v>0.25</v>
      </c>
      <c r="H26" s="96"/>
      <c r="I26" s="95">
        <v>0.59027777777777779</v>
      </c>
      <c r="J26" s="96"/>
      <c r="K26" s="95">
        <v>0.84027777777777779</v>
      </c>
      <c r="L26" s="96"/>
      <c r="M26" s="95">
        <f t="shared" si="49"/>
        <v>0.25</v>
      </c>
      <c r="N26" s="96"/>
    </row>
    <row r="27" spans="2:43" ht="14.25">
      <c r="B27" s="29" t="s">
        <v>64</v>
      </c>
      <c r="C27" s="116">
        <v>0.34375</v>
      </c>
      <c r="D27" s="117"/>
      <c r="E27" s="116">
        <v>0.59375</v>
      </c>
      <c r="F27" s="117"/>
      <c r="G27" s="116">
        <f t="shared" si="48"/>
        <v>0.25</v>
      </c>
      <c r="H27" s="117"/>
      <c r="I27" s="116">
        <v>0.59027777777777779</v>
      </c>
      <c r="J27" s="117"/>
      <c r="K27" s="116">
        <v>0.84027777777777779</v>
      </c>
      <c r="L27" s="117"/>
      <c r="M27" s="116">
        <f t="shared" si="49"/>
        <v>0.25</v>
      </c>
      <c r="N27" s="117"/>
    </row>
    <row r="28" spans="2:43" ht="14.25">
      <c r="B28" s="2" t="s">
        <v>65</v>
      </c>
      <c r="C28" s="95">
        <v>0.34375</v>
      </c>
      <c r="D28" s="96"/>
      <c r="E28" s="95">
        <v>0.59375</v>
      </c>
      <c r="F28" s="96"/>
      <c r="G28" s="95">
        <f t="shared" si="48"/>
        <v>0.25</v>
      </c>
      <c r="H28" s="96"/>
      <c r="I28" s="95">
        <v>0.59027777777777779</v>
      </c>
      <c r="J28" s="96"/>
      <c r="K28" s="95">
        <v>0.84027777777777779</v>
      </c>
      <c r="L28" s="96"/>
      <c r="M28" s="95">
        <f t="shared" si="49"/>
        <v>0.25</v>
      </c>
      <c r="N28" s="96"/>
    </row>
    <row r="29" spans="2:43" ht="14.25">
      <c r="B29" s="29" t="s">
        <v>66</v>
      </c>
      <c r="C29" s="116">
        <v>0.3611111111111111</v>
      </c>
      <c r="D29" s="117"/>
      <c r="E29" s="116">
        <v>0.61111111111111105</v>
      </c>
      <c r="F29" s="117"/>
      <c r="G29" s="116">
        <f t="shared" si="48"/>
        <v>0.24999999999999994</v>
      </c>
      <c r="H29" s="117"/>
      <c r="I29" s="116">
        <v>0.59375</v>
      </c>
      <c r="J29" s="117"/>
      <c r="K29" s="116">
        <v>0.84375</v>
      </c>
      <c r="L29" s="117"/>
      <c r="M29" s="116">
        <f t="shared" si="49"/>
        <v>0.25</v>
      </c>
      <c r="N29" s="117"/>
    </row>
    <row r="30" spans="2:43" ht="15" customHeight="1">
      <c r="B30" s="2" t="s">
        <v>68</v>
      </c>
      <c r="C30" s="95">
        <v>0.40277777777777773</v>
      </c>
      <c r="D30" s="96"/>
      <c r="E30" s="95">
        <v>0.63194444444444442</v>
      </c>
      <c r="F30" s="96"/>
      <c r="G30" s="114">
        <f t="shared" si="48"/>
        <v>0.22916666666666669</v>
      </c>
      <c r="H30" s="115"/>
      <c r="I30" s="95">
        <v>0.61458333333333337</v>
      </c>
      <c r="J30" s="96"/>
      <c r="K30" s="95">
        <v>0.84375</v>
      </c>
      <c r="L30" s="96"/>
      <c r="M30" s="114">
        <f t="shared" si="49"/>
        <v>0.22916666666666663</v>
      </c>
      <c r="N30" s="115"/>
    </row>
    <row r="31" spans="2:43" ht="14.25">
      <c r="B31" s="29" t="s">
        <v>69</v>
      </c>
      <c r="C31" s="116">
        <v>0.40277777777777773</v>
      </c>
      <c r="D31" s="117"/>
      <c r="E31" s="116">
        <v>0.63194444444444442</v>
      </c>
      <c r="F31" s="117"/>
      <c r="G31" s="124">
        <f t="shared" si="48"/>
        <v>0.22916666666666669</v>
      </c>
      <c r="H31" s="125"/>
      <c r="I31" s="116">
        <v>0.61458333333333337</v>
      </c>
      <c r="J31" s="117"/>
      <c r="K31" s="116">
        <v>0.84375</v>
      </c>
      <c r="L31" s="117"/>
      <c r="M31" s="124">
        <f t="shared" si="49"/>
        <v>0.22916666666666663</v>
      </c>
      <c r="N31" s="125"/>
    </row>
    <row r="32" spans="2:43" ht="14.45" customHeight="1">
      <c r="B32" s="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27" ht="14.25">
      <c r="B33" s="1" t="s">
        <v>46</v>
      </c>
    </row>
    <row r="34" spans="2:27">
      <c r="B34" s="9"/>
      <c r="C34" s="121">
        <v>4</v>
      </c>
      <c r="D34" s="122"/>
      <c r="E34" s="123"/>
      <c r="F34" s="107">
        <f>C34+1</f>
        <v>5</v>
      </c>
      <c r="G34" s="107"/>
      <c r="H34" s="107"/>
      <c r="I34" s="107">
        <f>F34+1</f>
        <v>6</v>
      </c>
      <c r="J34" s="107"/>
      <c r="K34" s="107"/>
      <c r="L34" s="107">
        <f>I34+1</f>
        <v>7</v>
      </c>
      <c r="M34" s="107"/>
      <c r="N34" s="107"/>
      <c r="O34" s="107">
        <f>L34+1</f>
        <v>8</v>
      </c>
      <c r="P34" s="107"/>
      <c r="Q34" s="107"/>
      <c r="R34" s="107">
        <f>O34+1</f>
        <v>9</v>
      </c>
      <c r="S34" s="107"/>
      <c r="T34" s="107"/>
      <c r="U34" s="121">
        <f>R34+1</f>
        <v>10</v>
      </c>
      <c r="V34" s="122"/>
      <c r="W34" s="123"/>
      <c r="X34" s="108" t="s">
        <v>37</v>
      </c>
    </row>
    <row r="35" spans="2:27" hidden="1">
      <c r="B35" s="78"/>
      <c r="C35" s="121">
        <f>C34+1</f>
        <v>5</v>
      </c>
      <c r="D35" s="122"/>
      <c r="E35" s="123"/>
      <c r="F35" s="107">
        <f t="shared" ref="F35:F36" si="50">C35+1</f>
        <v>6</v>
      </c>
      <c r="G35" s="107"/>
      <c r="H35" s="107"/>
      <c r="I35" s="107">
        <f t="shared" ref="I35:I36" si="51">F35+1</f>
        <v>7</v>
      </c>
      <c r="J35" s="107"/>
      <c r="K35" s="107"/>
      <c r="L35" s="107">
        <f t="shared" ref="L35:L36" si="52">I35+1</f>
        <v>8</v>
      </c>
      <c r="M35" s="107"/>
      <c r="N35" s="107"/>
      <c r="O35" s="107">
        <f t="shared" ref="O35:O36" si="53">L35+1</f>
        <v>9</v>
      </c>
      <c r="P35" s="107"/>
      <c r="Q35" s="107"/>
      <c r="R35" s="107">
        <f t="shared" ref="R35:R36" si="54">O35+1</f>
        <v>10</v>
      </c>
      <c r="S35" s="107"/>
      <c r="T35" s="107"/>
      <c r="U35" s="121">
        <f t="shared" ref="U35:U36" si="55">R35+1</f>
        <v>11</v>
      </c>
      <c r="V35" s="122"/>
      <c r="W35" s="123"/>
      <c r="X35" s="109"/>
    </row>
    <row r="36" spans="2:27" hidden="1">
      <c r="B36" s="78"/>
      <c r="C36" s="121">
        <f>C34+1</f>
        <v>5</v>
      </c>
      <c r="D36" s="122"/>
      <c r="E36" s="123"/>
      <c r="F36" s="107">
        <f t="shared" si="50"/>
        <v>6</v>
      </c>
      <c r="G36" s="107"/>
      <c r="H36" s="107"/>
      <c r="I36" s="107">
        <f t="shared" si="51"/>
        <v>7</v>
      </c>
      <c r="J36" s="107"/>
      <c r="K36" s="107"/>
      <c r="L36" s="107">
        <f t="shared" si="52"/>
        <v>8</v>
      </c>
      <c r="M36" s="107"/>
      <c r="N36" s="107"/>
      <c r="O36" s="107">
        <f t="shared" si="53"/>
        <v>9</v>
      </c>
      <c r="P36" s="107"/>
      <c r="Q36" s="107"/>
      <c r="R36" s="107">
        <f t="shared" si="54"/>
        <v>10</v>
      </c>
      <c r="S36" s="107"/>
      <c r="T36" s="107"/>
      <c r="U36" s="121">
        <f t="shared" si="55"/>
        <v>11</v>
      </c>
      <c r="V36" s="122"/>
      <c r="W36" s="123"/>
      <c r="X36" s="109"/>
    </row>
    <row r="37" spans="2:27">
      <c r="B37" s="10" t="s">
        <v>26</v>
      </c>
      <c r="C37" s="8" t="s">
        <v>23</v>
      </c>
      <c r="D37" s="8" t="s">
        <v>24</v>
      </c>
      <c r="E37" s="30" t="s">
        <v>25</v>
      </c>
      <c r="F37" s="8" t="s">
        <v>23</v>
      </c>
      <c r="G37" s="8" t="s">
        <v>24</v>
      </c>
      <c r="H37" s="30" t="s">
        <v>25</v>
      </c>
      <c r="I37" s="8" t="s">
        <v>23</v>
      </c>
      <c r="J37" s="8" t="s">
        <v>24</v>
      </c>
      <c r="K37" s="30" t="s">
        <v>25</v>
      </c>
      <c r="L37" s="8" t="s">
        <v>23</v>
      </c>
      <c r="M37" s="8" t="s">
        <v>24</v>
      </c>
      <c r="N37" s="30" t="s">
        <v>25</v>
      </c>
      <c r="O37" s="8" t="s">
        <v>23</v>
      </c>
      <c r="P37" s="8" t="s">
        <v>24</v>
      </c>
      <c r="Q37" s="30" t="s">
        <v>25</v>
      </c>
      <c r="R37" s="8" t="s">
        <v>23</v>
      </c>
      <c r="S37" s="8" t="s">
        <v>24</v>
      </c>
      <c r="T37" s="30" t="s">
        <v>25</v>
      </c>
      <c r="U37" s="8" t="s">
        <v>23</v>
      </c>
      <c r="V37" s="8" t="s">
        <v>24</v>
      </c>
      <c r="W37" s="30" t="s">
        <v>25</v>
      </c>
      <c r="X37" s="110"/>
    </row>
    <row r="38" spans="2:27" ht="14.25">
      <c r="B38" s="14" t="s">
        <v>58</v>
      </c>
      <c r="C38" s="85"/>
      <c r="D38" s="85"/>
      <c r="E38" s="85"/>
      <c r="F38" s="85"/>
      <c r="G38" s="85"/>
      <c r="H38" s="85"/>
      <c r="I38" s="85">
        <f>I$34-J38-K38</f>
        <v>2</v>
      </c>
      <c r="J38" s="85">
        <f>MIN(ROUNDDOWN((I$34-K38)/2,),$X38)</f>
        <v>2</v>
      </c>
      <c r="K38" s="85">
        <v>2</v>
      </c>
      <c r="L38" s="85">
        <f>L$34-M38-N38</f>
        <v>3</v>
      </c>
      <c r="M38" s="85">
        <f>MIN(ROUNDDOWN((L$34-N38)/2,),$X38)</f>
        <v>2</v>
      </c>
      <c r="N38" s="85">
        <v>2</v>
      </c>
      <c r="O38" s="89"/>
      <c r="P38" s="89"/>
      <c r="Q38" s="89"/>
      <c r="R38" s="85"/>
      <c r="S38" s="85"/>
      <c r="T38" s="85"/>
      <c r="U38" s="85"/>
      <c r="V38" s="85"/>
      <c r="W38" s="85"/>
      <c r="X38" s="85">
        <v>3</v>
      </c>
      <c r="Z38" s="90"/>
      <c r="AA38" t="s">
        <v>85</v>
      </c>
    </row>
    <row r="39" spans="2:27" ht="14.25">
      <c r="B39" s="2" t="s">
        <v>63</v>
      </c>
      <c r="C39" s="84"/>
      <c r="D39" s="84"/>
      <c r="E39" s="84"/>
      <c r="F39" s="84"/>
      <c r="G39" s="84"/>
      <c r="H39" s="84"/>
      <c r="I39" s="84">
        <f>I$34-J39-K39</f>
        <v>2</v>
      </c>
      <c r="J39" s="84">
        <f>MIN(ROUNDDOWN((I$34-K39)/2,),$X39)</f>
        <v>2</v>
      </c>
      <c r="K39" s="84">
        <v>2</v>
      </c>
      <c r="L39" s="84">
        <f>L$34-M39-N39</f>
        <v>3</v>
      </c>
      <c r="M39" s="84">
        <f>MIN(ROUNDDOWN((L$34-N39)/2,),$X39)</f>
        <v>2</v>
      </c>
      <c r="N39" s="84">
        <v>2</v>
      </c>
      <c r="O39" s="84">
        <f>O$34-P39-Q39</f>
        <v>3</v>
      </c>
      <c r="P39" s="84">
        <f>MIN(ROUNDDOWN((O$34-Q39)/2,),$X39)</f>
        <v>3</v>
      </c>
      <c r="Q39" s="84">
        <v>2</v>
      </c>
      <c r="R39" s="89"/>
      <c r="S39" s="89"/>
      <c r="T39" s="89"/>
      <c r="U39" s="84"/>
      <c r="V39" s="84"/>
      <c r="W39" s="84"/>
      <c r="X39" s="84">
        <v>3</v>
      </c>
      <c r="AA39" t="s">
        <v>86</v>
      </c>
    </row>
    <row r="40" spans="2:27" ht="14.25">
      <c r="B40" s="14" t="s">
        <v>64</v>
      </c>
      <c r="C40" s="85"/>
      <c r="D40" s="85"/>
      <c r="E40" s="85"/>
      <c r="F40" s="85">
        <f>F$34-G40-H40</f>
        <v>2</v>
      </c>
      <c r="G40" s="85">
        <f>MIN(ROUNDDOWN((F$34-H40)/2,),$X40)</f>
        <v>1</v>
      </c>
      <c r="H40" s="85">
        <v>2</v>
      </c>
      <c r="I40" s="85">
        <f>I$34-J40-K40</f>
        <v>2</v>
      </c>
      <c r="J40" s="85">
        <f>MIN(ROUNDDOWN((I$34-K40)/2,),$X40)</f>
        <v>2</v>
      </c>
      <c r="K40" s="85">
        <v>2</v>
      </c>
      <c r="L40" s="85">
        <f>L$34-M40-N40</f>
        <v>3</v>
      </c>
      <c r="M40" s="85">
        <f>MIN(ROUNDDOWN((L$34-N40)/2,),$X40)</f>
        <v>2</v>
      </c>
      <c r="N40" s="85">
        <v>2</v>
      </c>
      <c r="O40" s="89"/>
      <c r="P40" s="89"/>
      <c r="Q40" s="89"/>
      <c r="R40" s="85"/>
      <c r="S40" s="85"/>
      <c r="T40" s="85"/>
      <c r="U40" s="85"/>
      <c r="V40" s="85"/>
      <c r="W40" s="85"/>
      <c r="X40" s="85">
        <v>3</v>
      </c>
    </row>
    <row r="41" spans="2:27" ht="14.25">
      <c r="B41" s="2" t="s">
        <v>65</v>
      </c>
      <c r="C41" s="84">
        <f>C$34-D41-E41</f>
        <v>1</v>
      </c>
      <c r="D41" s="84">
        <f>MIN(ROUNDDOWN((C$34-E41)/2,),$X41)</f>
        <v>1</v>
      </c>
      <c r="E41" s="84">
        <v>2</v>
      </c>
      <c r="F41" s="84">
        <f>F$34-G41-H41</f>
        <v>2</v>
      </c>
      <c r="G41" s="84">
        <f>MIN(ROUNDDOWN((F$34-H41)/2,),$X41)</f>
        <v>1</v>
      </c>
      <c r="H41" s="84">
        <v>2</v>
      </c>
      <c r="I41" s="89"/>
      <c r="J41" s="89"/>
      <c r="K41" s="89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>
        <v>3</v>
      </c>
    </row>
    <row r="42" spans="2:27" ht="14.25">
      <c r="B42" s="14" t="s">
        <v>66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>
        <f>O$34-P42-Q42</f>
        <v>3</v>
      </c>
      <c r="P42" s="85">
        <f>MIN(ROUNDDOWN((O$34-Q42)/2,),$X42)</f>
        <v>3</v>
      </c>
      <c r="Q42" s="85">
        <v>2</v>
      </c>
      <c r="R42" s="89"/>
      <c r="S42" s="89"/>
      <c r="T42" s="89"/>
      <c r="U42" s="85">
        <f>U$34-V42-W42</f>
        <v>4</v>
      </c>
      <c r="V42" s="85">
        <f>MIN(ROUNDDOWN((U$34-W42)/2,),$X42)</f>
        <v>4</v>
      </c>
      <c r="W42" s="85">
        <v>2</v>
      </c>
      <c r="X42" s="85">
        <v>5</v>
      </c>
    </row>
    <row r="43" spans="2:27" ht="14.25">
      <c r="B43" s="2" t="s">
        <v>68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>
        <f>O$34-P43-Q43</f>
        <v>3</v>
      </c>
      <c r="P43" s="84">
        <f>MIN(ROUNDDOWN((O$34-Q43)/2,),$X43)</f>
        <v>3</v>
      </c>
      <c r="Q43" s="84">
        <v>2</v>
      </c>
      <c r="R43" s="89"/>
      <c r="S43" s="89"/>
      <c r="T43" s="89"/>
      <c r="U43" s="84">
        <f>U$34-V43-W43</f>
        <v>4</v>
      </c>
      <c r="V43" s="84">
        <f>MIN(ROUNDDOWN((U$34-W43)/2,),$X43)</f>
        <v>4</v>
      </c>
      <c r="W43" s="84">
        <v>2</v>
      </c>
      <c r="X43" s="84">
        <v>4</v>
      </c>
    </row>
    <row r="44" spans="2:27" ht="14.25">
      <c r="B44" s="14" t="s">
        <v>69</v>
      </c>
      <c r="C44" s="85"/>
      <c r="D44" s="85"/>
      <c r="E44" s="85"/>
      <c r="F44" s="85"/>
      <c r="G44" s="85"/>
      <c r="H44" s="85"/>
      <c r="I44" s="85"/>
      <c r="J44" s="85"/>
      <c r="K44" s="85"/>
      <c r="L44" s="89">
        <f>L$34-M44-N44</f>
        <v>3</v>
      </c>
      <c r="M44" s="89">
        <f>MIN(ROUNDDOWN((L$34-N44)/2,),$X44)</f>
        <v>2</v>
      </c>
      <c r="N44" s="89">
        <v>2</v>
      </c>
      <c r="O44" s="85">
        <f>O$34-P44-Q44</f>
        <v>3</v>
      </c>
      <c r="P44" s="85">
        <f>MIN(ROUNDDOWN((O$34-Q44)/2,),$X44)</f>
        <v>3</v>
      </c>
      <c r="Q44" s="85">
        <v>2</v>
      </c>
      <c r="R44" s="89"/>
      <c r="S44" s="89"/>
      <c r="T44" s="89"/>
      <c r="U44" s="85"/>
      <c r="V44" s="85"/>
      <c r="W44" s="85"/>
      <c r="X44" s="85">
        <v>3</v>
      </c>
    </row>
    <row r="46" spans="2:27" ht="14.25" hidden="1">
      <c r="B46" s="1" t="s">
        <v>52</v>
      </c>
      <c r="D46" s="20"/>
      <c r="E46" s="20"/>
      <c r="F46" s="20"/>
    </row>
    <row r="47" spans="2:27" ht="14.25" hidden="1">
      <c r="B47" s="129"/>
      <c r="C47" s="130"/>
      <c r="D47" s="130"/>
      <c r="E47" s="131"/>
      <c r="F47" s="126" t="s">
        <v>31</v>
      </c>
      <c r="G47" s="127"/>
      <c r="H47" s="127"/>
      <c r="I47" s="127"/>
      <c r="J47" s="127"/>
      <c r="K47" s="127"/>
      <c r="L47" s="127"/>
      <c r="M47" s="128"/>
      <c r="N47" s="123" t="s">
        <v>50</v>
      </c>
      <c r="O47" s="107"/>
      <c r="P47" s="107"/>
      <c r="Q47" s="107"/>
      <c r="R47" s="107"/>
      <c r="S47" s="107"/>
    </row>
    <row r="48" spans="2:27" ht="14.25" hidden="1" thickBot="1">
      <c r="B48" s="118"/>
      <c r="C48" s="119"/>
      <c r="D48" s="119"/>
      <c r="E48" s="120"/>
      <c r="F48" s="166" t="s">
        <v>0</v>
      </c>
      <c r="G48" s="167"/>
      <c r="H48" s="168" t="s">
        <v>1</v>
      </c>
      <c r="I48" s="167"/>
      <c r="J48" s="192" t="s">
        <v>57</v>
      </c>
      <c r="K48" s="139"/>
      <c r="L48" s="168" t="s">
        <v>30</v>
      </c>
      <c r="M48" s="178"/>
      <c r="N48" s="138" t="s">
        <v>54</v>
      </c>
      <c r="O48" s="138"/>
      <c r="P48" s="138"/>
      <c r="Q48" s="138"/>
      <c r="R48" s="138"/>
      <c r="S48" s="139"/>
    </row>
    <row r="49" spans="2:43" ht="15" hidden="1" thickTop="1" thickBot="1">
      <c r="B49" s="140" t="s">
        <v>53</v>
      </c>
      <c r="C49" s="141"/>
      <c r="D49" s="141"/>
      <c r="E49" s="142"/>
      <c r="F49" s="179">
        <v>0.27083333333333331</v>
      </c>
      <c r="G49" s="180"/>
      <c r="H49" s="179">
        <v>0.85416666666666663</v>
      </c>
      <c r="I49" s="180"/>
      <c r="J49" s="179">
        <v>4.1666666666666664E-2</v>
      </c>
      <c r="K49" s="180"/>
      <c r="L49" s="182">
        <f>H49-F49-J49</f>
        <v>0.54166666666666663</v>
      </c>
      <c r="M49" s="183"/>
      <c r="N49" s="186">
        <v>0</v>
      </c>
      <c r="O49" s="187"/>
      <c r="P49" s="187"/>
      <c r="Q49" s="187"/>
      <c r="R49" s="187"/>
      <c r="S49" s="188"/>
    </row>
    <row r="50" spans="2:43" ht="14.25" hidden="1" thickBot="1">
      <c r="B50" s="143"/>
      <c r="C50" s="144"/>
      <c r="D50" s="144"/>
      <c r="E50" s="145"/>
      <c r="F50" s="181"/>
      <c r="G50" s="106"/>
      <c r="H50" s="181"/>
      <c r="I50" s="106"/>
      <c r="J50" s="181"/>
      <c r="K50" s="106"/>
      <c r="L50" s="184"/>
      <c r="M50" s="185"/>
      <c r="N50" s="189"/>
      <c r="O50" s="190"/>
      <c r="P50" s="190"/>
      <c r="Q50" s="190"/>
      <c r="R50" s="190"/>
      <c r="S50" s="191"/>
      <c r="AH50" t="s">
        <v>55</v>
      </c>
      <c r="AK50">
        <f>N49</f>
        <v>0</v>
      </c>
      <c r="AL50" t="s">
        <v>32</v>
      </c>
      <c r="AM50" t="s">
        <v>33</v>
      </c>
      <c r="AN50" s="37">
        <f>L49*24</f>
        <v>13</v>
      </c>
      <c r="AO50" t="s">
        <v>34</v>
      </c>
      <c r="AP50" t="s">
        <v>35</v>
      </c>
      <c r="AQ50" s="40">
        <f>AK50*AN50</f>
        <v>0</v>
      </c>
    </row>
    <row r="51" spans="2:43" hidden="1"/>
    <row r="52" spans="2:43" ht="14.25">
      <c r="B52" s="1" t="s">
        <v>51</v>
      </c>
    </row>
    <row r="53" spans="2:43" ht="14.25" customHeight="1">
      <c r="B53" s="169"/>
      <c r="C53" s="170"/>
      <c r="D53" s="170"/>
      <c r="E53" s="171"/>
      <c r="F53" s="172" t="s">
        <v>31</v>
      </c>
      <c r="G53" s="173"/>
      <c r="H53" s="173"/>
      <c r="I53" s="173"/>
      <c r="J53" s="173"/>
      <c r="K53" s="174"/>
      <c r="L53" s="123" t="s">
        <v>50</v>
      </c>
      <c r="M53" s="107"/>
      <c r="N53" s="107"/>
      <c r="O53" s="107"/>
      <c r="P53" s="107"/>
      <c r="Q53" s="107"/>
    </row>
    <row r="54" spans="2:43" ht="14.25" thickBot="1">
      <c r="B54" s="175"/>
      <c r="C54" s="176"/>
      <c r="D54" s="176"/>
      <c r="E54" s="177"/>
      <c r="F54" s="166" t="s">
        <v>0</v>
      </c>
      <c r="G54" s="167"/>
      <c r="H54" s="168" t="s">
        <v>1</v>
      </c>
      <c r="I54" s="167"/>
      <c r="J54" s="168" t="s">
        <v>30</v>
      </c>
      <c r="K54" s="178"/>
      <c r="L54" s="138" t="s">
        <v>38</v>
      </c>
      <c r="M54" s="138"/>
      <c r="N54" s="138"/>
      <c r="O54" s="138"/>
      <c r="P54" s="138"/>
      <c r="Q54" s="139"/>
    </row>
    <row r="55" spans="2:43" ht="14.25" customHeight="1" thickTop="1" thickBot="1">
      <c r="B55" s="152" t="s">
        <v>28</v>
      </c>
      <c r="C55" s="153"/>
      <c r="D55" s="153"/>
      <c r="E55" s="154"/>
      <c r="F55" s="158">
        <v>0.83333333333333337</v>
      </c>
      <c r="G55" s="159"/>
      <c r="H55" s="158">
        <v>0.95833333333333337</v>
      </c>
      <c r="I55" s="159"/>
      <c r="J55" s="162">
        <f>H55-F55</f>
        <v>0.125</v>
      </c>
      <c r="K55" s="163"/>
      <c r="L55" s="146">
        <v>20</v>
      </c>
      <c r="M55" s="147"/>
      <c r="N55" s="147"/>
      <c r="O55" s="147"/>
      <c r="P55" s="147"/>
      <c r="Q55" s="148"/>
    </row>
    <row r="56" spans="2:43" ht="14.25" thickBot="1">
      <c r="B56" s="155"/>
      <c r="C56" s="156"/>
      <c r="D56" s="156"/>
      <c r="E56" s="157"/>
      <c r="F56" s="160"/>
      <c r="G56" s="161"/>
      <c r="H56" s="160"/>
      <c r="I56" s="161"/>
      <c r="J56" s="164"/>
      <c r="K56" s="165"/>
      <c r="L56" s="149"/>
      <c r="M56" s="150"/>
      <c r="N56" s="150"/>
      <c r="O56" s="150"/>
      <c r="P56" s="150"/>
      <c r="Q56" s="151"/>
      <c r="AH56" t="s">
        <v>56</v>
      </c>
      <c r="AK56">
        <f>L55</f>
        <v>20</v>
      </c>
      <c r="AL56" t="s">
        <v>32</v>
      </c>
      <c r="AM56" t="s">
        <v>33</v>
      </c>
      <c r="AN56" s="39">
        <f>J55*24</f>
        <v>3</v>
      </c>
      <c r="AO56" t="s">
        <v>34</v>
      </c>
      <c r="AP56" t="s">
        <v>35</v>
      </c>
      <c r="AQ56" s="38">
        <f>AK56*AN56</f>
        <v>60</v>
      </c>
    </row>
    <row r="57" spans="2:43" ht="14.25" thickBot="1"/>
    <row r="58" spans="2:43" ht="14.25" thickBot="1">
      <c r="AM58" s="137" t="s">
        <v>36</v>
      </c>
      <c r="AN58" s="137"/>
      <c r="AO58" s="137"/>
      <c r="AP58" s="137"/>
      <c r="AQ58" s="24">
        <f>AQ20+AQ56+AQ50</f>
        <v>6364</v>
      </c>
    </row>
  </sheetData>
  <mergeCells count="168">
    <mergeCell ref="U1:AN1"/>
    <mergeCell ref="AA6:AB6"/>
    <mergeCell ref="AC6:AD6"/>
    <mergeCell ref="U34:W34"/>
    <mergeCell ref="U35:W35"/>
    <mergeCell ref="U36:W36"/>
    <mergeCell ref="I7:J7"/>
    <mergeCell ref="K7:L7"/>
    <mergeCell ref="M7:N7"/>
    <mergeCell ref="O7:P7"/>
    <mergeCell ref="Q7:R7"/>
    <mergeCell ref="S7:T7"/>
    <mergeCell ref="U6:V6"/>
    <mergeCell ref="I5:J5"/>
    <mergeCell ref="K5:L5"/>
    <mergeCell ref="M5:N5"/>
    <mergeCell ref="O5:P5"/>
    <mergeCell ref="Q5:R5"/>
    <mergeCell ref="S5:T5"/>
    <mergeCell ref="I6:J6"/>
    <mergeCell ref="K6:L6"/>
    <mergeCell ref="K28:L28"/>
    <mergeCell ref="M28:N28"/>
    <mergeCell ref="I35:K35"/>
    <mergeCell ref="B1:C1"/>
    <mergeCell ref="D1:G1"/>
    <mergeCell ref="B23:B24"/>
    <mergeCell ref="C23:H23"/>
    <mergeCell ref="I23:N23"/>
    <mergeCell ref="C24:D24"/>
    <mergeCell ref="E24:F24"/>
    <mergeCell ref="G24:H24"/>
    <mergeCell ref="I24:J24"/>
    <mergeCell ref="K24:L24"/>
    <mergeCell ref="M24:N24"/>
    <mergeCell ref="H1:T1"/>
    <mergeCell ref="B5:H5"/>
    <mergeCell ref="B13:H13"/>
    <mergeCell ref="B14:H14"/>
    <mergeCell ref="M6:N6"/>
    <mergeCell ref="O6:P6"/>
    <mergeCell ref="Q6:R6"/>
    <mergeCell ref="B8:H8"/>
    <mergeCell ref="B7:H7"/>
    <mergeCell ref="B6:H6"/>
    <mergeCell ref="B9:H9"/>
    <mergeCell ref="B10:H10"/>
    <mergeCell ref="B11:H11"/>
    <mergeCell ref="L54:Q54"/>
    <mergeCell ref="B49:E50"/>
    <mergeCell ref="L55:Q56"/>
    <mergeCell ref="B55:E56"/>
    <mergeCell ref="F55:G56"/>
    <mergeCell ref="H55:I56"/>
    <mergeCell ref="J55:K56"/>
    <mergeCell ref="F48:G48"/>
    <mergeCell ref="H48:I48"/>
    <mergeCell ref="L53:Q53"/>
    <mergeCell ref="B53:E53"/>
    <mergeCell ref="F53:K53"/>
    <mergeCell ref="B54:E54"/>
    <mergeCell ref="F54:G54"/>
    <mergeCell ref="H54:I54"/>
    <mergeCell ref="J54:K54"/>
    <mergeCell ref="L48:M48"/>
    <mergeCell ref="N48:S48"/>
    <mergeCell ref="F49:G50"/>
    <mergeCell ref="H49:I50"/>
    <mergeCell ref="L49:M50"/>
    <mergeCell ref="N49:S50"/>
    <mergeCell ref="J48:K48"/>
    <mergeCell ref="J49:K50"/>
    <mergeCell ref="AQ5:AQ6"/>
    <mergeCell ref="AM58:AP58"/>
    <mergeCell ref="AK6:AL6"/>
    <mergeCell ref="AI6:AJ6"/>
    <mergeCell ref="AG6:AH6"/>
    <mergeCell ref="AM5:AN5"/>
    <mergeCell ref="AK5:AL5"/>
    <mergeCell ref="AI5:AJ5"/>
    <mergeCell ref="AG5:AH5"/>
    <mergeCell ref="AI7:AJ7"/>
    <mergeCell ref="AG7:AH7"/>
    <mergeCell ref="AM6:AN6"/>
    <mergeCell ref="AO5:AO6"/>
    <mergeCell ref="AM7:AN7"/>
    <mergeCell ref="AK7:AL7"/>
    <mergeCell ref="AP5:AP7"/>
    <mergeCell ref="B12:H12"/>
    <mergeCell ref="C27:D27"/>
    <mergeCell ref="E27:F27"/>
    <mergeCell ref="G27:H27"/>
    <mergeCell ref="C26:D26"/>
    <mergeCell ref="E26:F26"/>
    <mergeCell ref="G26:H26"/>
    <mergeCell ref="C25:D25"/>
    <mergeCell ref="E25:F25"/>
    <mergeCell ref="G25:H25"/>
    <mergeCell ref="B48:E48"/>
    <mergeCell ref="C34:E34"/>
    <mergeCell ref="F34:H34"/>
    <mergeCell ref="I34:K34"/>
    <mergeCell ref="L34:N34"/>
    <mergeCell ref="O34:Q34"/>
    <mergeCell ref="R34:T34"/>
    <mergeCell ref="C31:D31"/>
    <mergeCell ref="E31:F31"/>
    <mergeCell ref="G31:H31"/>
    <mergeCell ref="I31:J31"/>
    <mergeCell ref="K31:L31"/>
    <mergeCell ref="M31:N31"/>
    <mergeCell ref="N47:S47"/>
    <mergeCell ref="F47:M47"/>
    <mergeCell ref="B47:E47"/>
    <mergeCell ref="C36:E36"/>
    <mergeCell ref="F36:H36"/>
    <mergeCell ref="I36:K36"/>
    <mergeCell ref="L36:N36"/>
    <mergeCell ref="O36:Q36"/>
    <mergeCell ref="R36:T36"/>
    <mergeCell ref="C35:E35"/>
    <mergeCell ref="F35:H35"/>
    <mergeCell ref="L35:N35"/>
    <mergeCell ref="O35:Q35"/>
    <mergeCell ref="R35:T35"/>
    <mergeCell ref="X34:X37"/>
    <mergeCell ref="B15:H15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M29:N29"/>
    <mergeCell ref="C28:D28"/>
    <mergeCell ref="E28:F28"/>
    <mergeCell ref="G28:H28"/>
    <mergeCell ref="I27:J27"/>
    <mergeCell ref="K27:L27"/>
    <mergeCell ref="M27:N27"/>
    <mergeCell ref="I28:J28"/>
    <mergeCell ref="K29:L29"/>
    <mergeCell ref="AE5:AF5"/>
    <mergeCell ref="W6:X6"/>
    <mergeCell ref="Y5:Z5"/>
    <mergeCell ref="AA5:AB5"/>
    <mergeCell ref="AC5:AD5"/>
    <mergeCell ref="W5:X5"/>
    <mergeCell ref="Y6:Z6"/>
    <mergeCell ref="S6:T6"/>
    <mergeCell ref="I26:J26"/>
    <mergeCell ref="K26:L26"/>
    <mergeCell ref="U7:V7"/>
    <mergeCell ref="U5:V5"/>
    <mergeCell ref="AE6:AF6"/>
    <mergeCell ref="W7:X7"/>
    <mergeCell ref="Y7:Z7"/>
    <mergeCell ref="AA7:AB7"/>
    <mergeCell ref="AC7:AD7"/>
    <mergeCell ref="AE7:AF7"/>
    <mergeCell ref="M26:N26"/>
    <mergeCell ref="I25:J25"/>
    <mergeCell ref="K25:L25"/>
    <mergeCell ref="M25:N25"/>
  </mergeCells>
  <phoneticPr fontId="7"/>
  <pageMargins left="0.33" right="0.51181102362204722" top="0.35433070866141736" bottom="0.35433070866141736" header="0.31496062992125984" footer="0.31496062992125984"/>
  <pageSetup paperSize="9" scale="75" orientation="landscape" horizontalDpi="1200" verticalDpi="1200" r:id="rId1"/>
  <colBreaks count="1" manualBreakCount="1">
    <brk id="36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配置人員</vt:lpstr>
      <vt:lpstr>【報告】期日前①本庁</vt:lpstr>
      <vt:lpstr>【報告】開票所</vt:lpstr>
      <vt:lpstr>4.21変更点</vt:lpstr>
      <vt:lpstr>【報告】期日前①本庁!Print_Area</vt:lpstr>
      <vt:lpstr>'4.21変更点'!Print_Area</vt:lpstr>
      <vt:lpstr>配置人員!Print_Area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2025-04-18T08:43:43Z</cp:lastPrinted>
  <dcterms:created xsi:type="dcterms:W3CDTF">2016-04-08T05:05:22Z</dcterms:created>
  <dcterms:modified xsi:type="dcterms:W3CDTF">2025-04-21T00:41:01Z</dcterms:modified>
</cp:coreProperties>
</file>