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OSREGFS3.pckk.jp\1172E015_新ごみ処理施設整備基_仕掛品\打合せ資料\250401公募〔建設運営〕★\"/>
    </mc:Choice>
  </mc:AlternateContent>
  <xr:revisionPtr revIDLastSave="0" documentId="13_ncr:1_{D6BD94C1-64D0-4555-8ED1-09CA515FDCBE}" xr6:coauthVersionLast="47" xr6:coauthVersionMax="47" xr10:uidLastSave="{00000000-0000-0000-0000-000000000000}"/>
  <bookViews>
    <workbookView xWindow="1170" yWindow="-120" windowWidth="27750" windowHeight="16440" tabRatio="929" xr2:uid="{00000000-000D-0000-FFFF-FFFF00000000}"/>
  </bookViews>
  <sheets>
    <sheet name="別紙①" sheetId="17" r:id="rId1"/>
    <sheet name="別紙②" sheetId="18" r:id="rId2"/>
    <sheet name="マニュアル計算シート写し" sheetId="2" state="hidden" r:id="rId3"/>
  </sheets>
  <definedNames>
    <definedName name="_xlnm.Print_Area" localSheetId="2">マニュアル計算シート写し!$B$2:$K$77</definedName>
    <definedName name="_xlnm.Print_Area" localSheetId="0">別紙①!$B$1:$G$85</definedName>
    <definedName name="_xlnm.Print_Area" localSheetId="1">別紙②!$A$1:$AA$18</definedName>
    <definedName name="Z_084AE120_92E3_11D5_B1AB_00A0C9E26D76_.wvu.PrintArea" localSheetId="1" hidden="1">別紙②!#REF!</definedName>
    <definedName name="Z_084AE120_92E3_11D5_B1AB_00A0C9E26D76_.wvu.Rows" localSheetId="1" hidden="1">別紙②!#REF!</definedName>
    <definedName name="Z_742D71E0_95CC_11D5_947E_004026A90764_.wvu.PrintArea" localSheetId="1" hidden="1">別紙②!#REF!</definedName>
    <definedName name="Z_742D71E0_95CC_11D5_947E_004026A90764_.wvu.Rows" localSheetId="1" hidden="1">別紙②!#REF!</definedName>
    <definedName name="Z_DB0B5780_957A_11D5_B6B0_0000F4971045_.wvu.PrintArea" localSheetId="1" hidden="1">別紙②!#REF!</definedName>
    <definedName name="Z_DB0B5780_957A_11D5_B6B0_0000F4971045_.wvu.Rows" localSheetId="1" hidden="1">別紙②!#REF!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" i="18" l="1"/>
  <c r="G9" i="18"/>
  <c r="F8" i="18"/>
  <c r="F9" i="18"/>
  <c r="Z9" i="18"/>
  <c r="I9" i="18"/>
  <c r="J9" i="18"/>
  <c r="K9" i="18"/>
  <c r="L9" i="18"/>
  <c r="M9" i="18"/>
  <c r="N9" i="18"/>
  <c r="O9" i="18"/>
  <c r="P9" i="18"/>
  <c r="Q9" i="18"/>
  <c r="R9" i="18"/>
  <c r="S9" i="18"/>
  <c r="T9" i="18"/>
  <c r="U9" i="18"/>
  <c r="V9" i="18"/>
  <c r="W9" i="18"/>
  <c r="X9" i="18"/>
  <c r="Y9" i="18"/>
  <c r="F7" i="18"/>
  <c r="F55" i="17"/>
  <c r="F48" i="17"/>
  <c r="F53" i="17" s="1"/>
  <c r="F45" i="17"/>
  <c r="F50" i="17" s="1"/>
  <c r="F7" i="17"/>
  <c r="F60" i="17" l="1"/>
  <c r="F46" i="17" l="1"/>
  <c r="F51" i="17" l="1"/>
  <c r="F52" i="17" s="1"/>
  <c r="F54" i="17" s="1"/>
  <c r="F56" i="17" s="1"/>
  <c r="F47" i="17"/>
  <c r="F49" i="17" s="1"/>
  <c r="F82" i="17"/>
  <c r="F64" i="17"/>
  <c r="F66" i="17" s="1"/>
  <c r="F58" i="17"/>
  <c r="F35" i="17"/>
  <c r="F31" i="17"/>
  <c r="F25" i="17"/>
  <c r="F24" i="17"/>
  <c r="F27" i="17" l="1"/>
  <c r="F61" i="17"/>
  <c r="F63" i="17" s="1"/>
  <c r="F16" i="17"/>
  <c r="F19" i="17"/>
  <c r="F81" i="17"/>
  <c r="F83" i="17" s="1"/>
  <c r="F17" i="17"/>
  <c r="F49" i="2" l="1"/>
</calcChain>
</file>

<file path=xl/sharedStrings.xml><?xml version="1.0" encoding="utf-8"?>
<sst xmlns="http://schemas.openxmlformats.org/spreadsheetml/2006/main" count="481" uniqueCount="174">
  <si>
    <t>単位</t>
  </si>
  <si>
    <t>ケース3-1</t>
  </si>
  <si>
    <t>ケース3-2</t>
  </si>
  <si>
    <t>ケース3-3</t>
  </si>
  <si>
    <t>ケース3-4</t>
  </si>
  <si>
    <t>ケース3-5</t>
  </si>
  <si>
    <t>ケース3-6</t>
  </si>
  <si>
    <t>施設概要</t>
  </si>
  <si>
    <t>炉の形式</t>
  </si>
  <si>
    <t>分類３ 焼却炉（ストーカ式）〔新設〕</t>
  </si>
  <si>
    <t>施設規模</t>
  </si>
  <si>
    <t>ｔ/日</t>
  </si>
  <si>
    <t>1炉規模</t>
  </si>
  <si>
    <t>t/24h</t>
  </si>
  <si>
    <t>炉数</t>
  </si>
  <si>
    <t>炉</t>
  </si>
  <si>
    <t>ごみ性状</t>
  </si>
  <si>
    <t>ごみ低位発熱量</t>
  </si>
  <si>
    <t>kJ/kg</t>
  </si>
  <si>
    <t>kcal/kg</t>
  </si>
  <si>
    <t>灰分</t>
  </si>
  <si>
    <t>%</t>
  </si>
  <si>
    <t>運転日数</t>
  </si>
  <si>
    <t>1炉当り</t>
  </si>
  <si>
    <t>日/年</t>
  </si>
  <si>
    <t>２炉運転</t>
  </si>
  <si>
    <t>１炉運転</t>
  </si>
  <si>
    <t>全休炉</t>
  </si>
  <si>
    <t>ごみ焼却処理量</t>
  </si>
  <si>
    <t>ｔ</t>
  </si>
  <si>
    <t>年間ごみ焼却処理量（＝Ｄ）</t>
  </si>
  <si>
    <t>t/年</t>
  </si>
  <si>
    <t>発電設備</t>
  </si>
  <si>
    <t>発電効率（２炉運転）</t>
  </si>
  <si>
    <t>発電効率（１炉運転）</t>
  </si>
  <si>
    <t>発電量（２炉運転）</t>
  </si>
  <si>
    <t>kW</t>
  </si>
  <si>
    <t>発電量（１炉運転）</t>
  </si>
  <si>
    <t>消費電力</t>
  </si>
  <si>
    <t>消費電力原単位</t>
  </si>
  <si>
    <t>kW/t-焼却ごみ</t>
  </si>
  <si>
    <t>２炉運転電力</t>
  </si>
  <si>
    <t>発電電力量</t>
  </si>
  <si>
    <t>kWh</t>
  </si>
  <si>
    <t>消費電力量</t>
  </si>
  <si>
    <t>購入電力量</t>
  </si>
  <si>
    <t>売電電力量</t>
  </si>
  <si>
    <t>１炉運転電力</t>
  </si>
  <si>
    <t>年間電力</t>
  </si>
  <si>
    <t>kWh/年</t>
  </si>
  <si>
    <t>化石燃料</t>
  </si>
  <si>
    <t>１炉立上下げ回数</t>
  </si>
  <si>
    <t>回/年</t>
  </si>
  <si>
    <t>灯油１回使用量</t>
  </si>
  <si>
    <t>L/回</t>
  </si>
  <si>
    <t>燃料使用量</t>
  </si>
  <si>
    <t>L/年</t>
  </si>
  <si>
    <t>電気</t>
  </si>
  <si>
    <t>灯油</t>
  </si>
  <si>
    <t>排出実績値</t>
  </si>
  <si>
    <t>目安の要素</t>
  </si>
  <si>
    <t>比較結果</t>
  </si>
  <si>
    <t>更なる対策が必要</t>
  </si>
  <si>
    <t>○</t>
  </si>
  <si>
    <t>焼却ごみ中の廃プラの把握</t>
  </si>
  <si>
    <t>有</t>
  </si>
  <si>
    <t>無</t>
  </si>
  <si>
    <t>ごみ組成</t>
  </si>
  <si>
    <t>水分</t>
  </si>
  <si>
    <t>廃プラ類組成比率</t>
  </si>
  <si>
    <t>%-dry</t>
  </si>
  <si>
    <t>ごみ中廃プラ量</t>
  </si>
  <si>
    <t>廃プラスチック量</t>
  </si>
  <si>
    <t>ｔ（dry）/年</t>
  </si>
  <si>
    <t>廃プラスチック排出係数</t>
  </si>
  <si>
    <t>廃プラスチック由来</t>
  </si>
  <si>
    <t>分別収集された 廃プラスチック</t>
  </si>
  <si>
    <t>対年間ごみ焼却量比</t>
  </si>
  <si>
    <t>分別収集廃プラ量（＝Ｇ）</t>
  </si>
  <si>
    <t>ごみ焼却量当たり排出係数</t>
  </si>
  <si>
    <t>廃プラスチック</t>
  </si>
  <si>
    <t>固形分割合</t>
  </si>
  <si>
    <t>―</t>
  </si>
  <si>
    <t>廃プラスチック全量焼却（＝Ｅ）</t>
  </si>
  <si>
    <t>分別収集分（＝Ｆ）</t>
  </si>
  <si>
    <t>廃プラスチック由来（＝Ｂ’）</t>
  </si>
  <si>
    <t>廃プラスチック全量焼却</t>
  </si>
  <si>
    <t>分別収集分</t>
  </si>
  <si>
    <t>排出実績値（ ＝Ｉ）</t>
  </si>
  <si>
    <t>目安</t>
  </si>
  <si>
    <t>t-CO2/kWｈ</t>
  </si>
  <si>
    <t>CO2排出係数</t>
  </si>
  <si>
    <t>t-CO2/kL</t>
  </si>
  <si>
    <t>電力由来CO2</t>
  </si>
  <si>
    <t>t-CO2/年</t>
  </si>
  <si>
    <t>エネルギー起源CO2排 出量</t>
  </si>
  <si>
    <t>化石燃料由来CO2</t>
  </si>
  <si>
    <t>エネルギー起源CO2（＝Ａ）</t>
  </si>
  <si>
    <t>熱回収CO2削減量</t>
  </si>
  <si>
    <t>電力由来CO2（＝Ｃ）</t>
  </si>
  <si>
    <t>施設単体CO2</t>
  </si>
  <si>
    <t>CO2排出量</t>
  </si>
  <si>
    <t>kg-CO2/t-焼却ごみ</t>
  </si>
  <si>
    <t>焼却ごみあたりエネル ギー起源CO2排出量</t>
  </si>
  <si>
    <t>（計）エネルギー起源CO2</t>
  </si>
  <si>
    <t>kg-CO2/t-廃プラ</t>
  </si>
  <si>
    <t>CO2排出量（＝Ｂ）</t>
  </si>
  <si>
    <t>廃プラ由来 CO2排出係数</t>
  </si>
  <si>
    <t>廃プラスチック由来 CO2排出量</t>
  </si>
  <si>
    <t>焼却ごみあたり廃プラス チック由来CO2排出量</t>
  </si>
  <si>
    <t>分類３：焼却炉（ストーカ式）[新設]</t>
    <phoneticPr fontId="1"/>
  </si>
  <si>
    <t>３）（＝1)＋2)）
一般廃棄物処理量 当たりのCO2排出 実績値</t>
    <phoneticPr fontId="1"/>
  </si>
  <si>
    <t>２）
廃プラスチック類の 焼却に由来する CO2排出実績値の算出</t>
    <phoneticPr fontId="1"/>
  </si>
  <si>
    <t>１）
エネルギーの使用 及び熱回収に係る 年間のCO2排出実 績値の算出</t>
    <phoneticPr fontId="1"/>
  </si>
  <si>
    <r>
      <t>１）
エネルギーの使用 及び熱回収に係る 年間のCO</t>
    </r>
    <r>
      <rPr>
        <vertAlign val="subscript"/>
        <sz val="11"/>
        <color theme="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</rPr>
      <t>排出実 績値の算出</t>
    </r>
    <phoneticPr fontId="1"/>
  </si>
  <si>
    <r>
      <t>t-CO</t>
    </r>
    <r>
      <rPr>
        <vertAlign val="subscript"/>
        <sz val="11"/>
        <color theme="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</rPr>
      <t>/kWｈ</t>
    </r>
    <phoneticPr fontId="1"/>
  </si>
  <si>
    <r>
      <t>t-CO</t>
    </r>
    <r>
      <rPr>
        <vertAlign val="subscript"/>
        <sz val="11"/>
        <color theme="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</rPr>
      <t>/kL</t>
    </r>
    <phoneticPr fontId="1"/>
  </si>
  <si>
    <r>
      <t>t-CO</t>
    </r>
    <r>
      <rPr>
        <vertAlign val="subscript"/>
        <sz val="11"/>
        <color theme="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</rPr>
      <t>/年</t>
    </r>
    <phoneticPr fontId="1"/>
  </si>
  <si>
    <r>
      <t>kg-CO</t>
    </r>
    <r>
      <rPr>
        <vertAlign val="subscript"/>
        <sz val="11"/>
        <color theme="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</rPr>
      <t>/t-焼却ごみ</t>
    </r>
    <phoneticPr fontId="1"/>
  </si>
  <si>
    <r>
      <t>kg-CO</t>
    </r>
    <r>
      <rPr>
        <vertAlign val="subscript"/>
        <sz val="11"/>
        <color theme="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</rPr>
      <t>/t-廃プラ</t>
    </r>
    <phoneticPr fontId="1"/>
  </si>
  <si>
    <t>計算</t>
    <rPh sb="0" eb="2">
      <t>ケイサン</t>
    </rPh>
    <phoneticPr fontId="1"/>
  </si>
  <si>
    <t>入力</t>
    <rPh sb="0" eb="2">
      <t>ニュウリョク</t>
    </rPh>
    <phoneticPr fontId="1"/>
  </si>
  <si>
    <t>焼却炉（ストーカ式）〔新設〕</t>
    <phoneticPr fontId="1"/>
  </si>
  <si>
    <t>-</t>
    <phoneticPr fontId="1"/>
  </si>
  <si>
    <t>全炉停止時電力</t>
    <rPh sb="0" eb="1">
      <t>ゼン</t>
    </rPh>
    <rPh sb="1" eb="2">
      <t>ロ</t>
    </rPh>
    <rPh sb="2" eb="4">
      <t>テイシ</t>
    </rPh>
    <rPh sb="4" eb="5">
      <t>ジ</t>
    </rPh>
    <phoneticPr fontId="1"/>
  </si>
  <si>
    <t>１炉当たり立上下げ回数</t>
    <rPh sb="2" eb="3">
      <t>ア</t>
    </rPh>
    <phoneticPr fontId="1"/>
  </si>
  <si>
    <t>回/年・炉</t>
    <rPh sb="4" eb="5">
      <t>ロ</t>
    </rPh>
    <phoneticPr fontId="1"/>
  </si>
  <si>
    <t>係数（固定）</t>
    <rPh sb="0" eb="2">
      <t>ケイスウ</t>
    </rPh>
    <rPh sb="3" eb="5">
      <t>コテイ</t>
    </rPh>
    <phoneticPr fontId="1"/>
  </si>
  <si>
    <t>処理量当たりCO2排出量</t>
    <rPh sb="0" eb="2">
      <t>ショリ</t>
    </rPh>
    <rPh sb="2" eb="3">
      <t>リョウ</t>
    </rPh>
    <rPh sb="3" eb="4">
      <t>ア</t>
    </rPh>
    <rPh sb="11" eb="12">
      <t>リョウ</t>
    </rPh>
    <phoneticPr fontId="1"/>
  </si>
  <si>
    <t>備考</t>
    <rPh sb="0" eb="2">
      <t>ビコウ</t>
    </rPh>
    <phoneticPr fontId="1"/>
  </si>
  <si>
    <t>発電電力量</t>
    <rPh sb="0" eb="2">
      <t>ハツデン</t>
    </rPh>
    <phoneticPr fontId="1"/>
  </si>
  <si>
    <t>所内電力量</t>
    <rPh sb="0" eb="2">
      <t>ショナイ</t>
    </rPh>
    <rPh sb="2" eb="4">
      <t>デンリョク</t>
    </rPh>
    <rPh sb="4" eb="5">
      <t>リョウ</t>
    </rPh>
    <phoneticPr fontId="1"/>
  </si>
  <si>
    <t>係数（R04年度実績）</t>
    <rPh sb="0" eb="2">
      <t>ケイスウ</t>
    </rPh>
    <rPh sb="6" eb="7">
      <t>ネン</t>
    </rPh>
    <rPh sb="7" eb="8">
      <t>ド</t>
    </rPh>
    <rPh sb="8" eb="10">
      <t>ジッセキ</t>
    </rPh>
    <phoneticPr fontId="1"/>
  </si>
  <si>
    <t>指定値</t>
    <rPh sb="0" eb="2">
      <t>シテイ</t>
    </rPh>
    <rPh sb="2" eb="3">
      <t>チ</t>
    </rPh>
    <phoneticPr fontId="1"/>
  </si>
  <si>
    <t>各種数値</t>
    <rPh sb="0" eb="4">
      <t>カクシュスウチ</t>
    </rPh>
    <phoneticPr fontId="1"/>
  </si>
  <si>
    <t>温室効果ガス算定表</t>
    <rPh sb="0" eb="2">
      <t>オンシツ</t>
    </rPh>
    <rPh sb="2" eb="4">
      <t>コウカ</t>
    </rPh>
    <rPh sb="6" eb="8">
      <t>サンテイ</t>
    </rPh>
    <rPh sb="8" eb="9">
      <t>ヒョウ</t>
    </rPh>
    <phoneticPr fontId="1"/>
  </si>
  <si>
    <t>事業年度</t>
    <rPh sb="0" eb="2">
      <t>ジギョウ</t>
    </rPh>
    <rPh sb="2" eb="4">
      <t>ネンド</t>
    </rPh>
    <phoneticPr fontId="1"/>
  </si>
  <si>
    <t>合計</t>
    <rPh sb="0" eb="2">
      <t>ゴウケイ</t>
    </rPh>
    <phoneticPr fontId="1"/>
  </si>
  <si>
    <t>令和13年度</t>
    <rPh sb="0" eb="2">
      <t>レイワ</t>
    </rPh>
    <rPh sb="4" eb="5">
      <t>ネン</t>
    </rPh>
    <rPh sb="5" eb="6">
      <t>ド</t>
    </rPh>
    <phoneticPr fontId="18"/>
  </si>
  <si>
    <t>令和14年度</t>
    <rPh sb="0" eb="2">
      <t>レイワ</t>
    </rPh>
    <rPh sb="4" eb="5">
      <t>ネン</t>
    </rPh>
    <rPh sb="5" eb="6">
      <t>ド</t>
    </rPh>
    <phoneticPr fontId="18"/>
  </si>
  <si>
    <t>令和15年度</t>
    <rPh sb="0" eb="2">
      <t>レイワ</t>
    </rPh>
    <rPh sb="4" eb="5">
      <t>ネン</t>
    </rPh>
    <rPh sb="5" eb="6">
      <t>ド</t>
    </rPh>
    <phoneticPr fontId="18"/>
  </si>
  <si>
    <t>令和16年度</t>
    <rPh sb="0" eb="2">
      <t>レイワ</t>
    </rPh>
    <rPh sb="4" eb="5">
      <t>ネン</t>
    </rPh>
    <rPh sb="5" eb="6">
      <t>ド</t>
    </rPh>
    <phoneticPr fontId="18"/>
  </si>
  <si>
    <t>令和17年度</t>
    <rPh sb="0" eb="2">
      <t>レイワ</t>
    </rPh>
    <rPh sb="4" eb="5">
      <t>ネン</t>
    </rPh>
    <rPh sb="5" eb="6">
      <t>ド</t>
    </rPh>
    <phoneticPr fontId="18"/>
  </si>
  <si>
    <t>令和18年度</t>
    <rPh sb="0" eb="2">
      <t>レイワ</t>
    </rPh>
    <rPh sb="4" eb="5">
      <t>ネン</t>
    </rPh>
    <rPh sb="5" eb="6">
      <t>ド</t>
    </rPh>
    <phoneticPr fontId="18"/>
  </si>
  <si>
    <t>令和19年度</t>
    <rPh sb="0" eb="2">
      <t>レイワ</t>
    </rPh>
    <rPh sb="4" eb="5">
      <t>ネン</t>
    </rPh>
    <rPh sb="5" eb="6">
      <t>ド</t>
    </rPh>
    <phoneticPr fontId="18"/>
  </si>
  <si>
    <t>令和20年度</t>
    <rPh sb="0" eb="2">
      <t>レイワ</t>
    </rPh>
    <rPh sb="4" eb="5">
      <t>ネン</t>
    </rPh>
    <rPh sb="5" eb="6">
      <t>ド</t>
    </rPh>
    <phoneticPr fontId="18"/>
  </si>
  <si>
    <t>令和21年度</t>
    <rPh sb="0" eb="2">
      <t>レイワ</t>
    </rPh>
    <rPh sb="4" eb="5">
      <t>ネン</t>
    </rPh>
    <rPh sb="5" eb="6">
      <t>ド</t>
    </rPh>
    <phoneticPr fontId="18"/>
  </si>
  <si>
    <t>令和22年度</t>
    <rPh sb="0" eb="2">
      <t>レイワ</t>
    </rPh>
    <rPh sb="4" eb="5">
      <t>ネン</t>
    </rPh>
    <rPh sb="5" eb="6">
      <t>ド</t>
    </rPh>
    <phoneticPr fontId="18"/>
  </si>
  <si>
    <t>令和23年度</t>
    <rPh sb="0" eb="2">
      <t>レイワ</t>
    </rPh>
    <rPh sb="4" eb="5">
      <t>ネン</t>
    </rPh>
    <rPh sb="5" eb="6">
      <t>ド</t>
    </rPh>
    <phoneticPr fontId="18"/>
  </si>
  <si>
    <t>令和24年度</t>
    <rPh sb="0" eb="2">
      <t>レイワ</t>
    </rPh>
    <rPh sb="4" eb="5">
      <t>ネン</t>
    </rPh>
    <rPh sb="5" eb="6">
      <t>ド</t>
    </rPh>
    <phoneticPr fontId="18"/>
  </si>
  <si>
    <t>令和25年度</t>
    <rPh sb="0" eb="2">
      <t>レイワ</t>
    </rPh>
    <rPh sb="4" eb="5">
      <t>ネン</t>
    </rPh>
    <rPh sb="5" eb="6">
      <t>ド</t>
    </rPh>
    <phoneticPr fontId="18"/>
  </si>
  <si>
    <t>令和26年度</t>
    <rPh sb="0" eb="2">
      <t>レイワ</t>
    </rPh>
    <rPh sb="4" eb="5">
      <t>ネン</t>
    </rPh>
    <rPh sb="5" eb="6">
      <t>ド</t>
    </rPh>
    <phoneticPr fontId="18"/>
  </si>
  <si>
    <t>令和27年度</t>
    <rPh sb="0" eb="2">
      <t>レイワ</t>
    </rPh>
    <rPh sb="4" eb="5">
      <t>ネン</t>
    </rPh>
    <rPh sb="5" eb="6">
      <t>ド</t>
    </rPh>
    <phoneticPr fontId="18"/>
  </si>
  <si>
    <t>令和28年度</t>
    <rPh sb="0" eb="2">
      <t>レイワ</t>
    </rPh>
    <rPh sb="4" eb="5">
      <t>ネン</t>
    </rPh>
    <rPh sb="5" eb="6">
      <t>ド</t>
    </rPh>
    <phoneticPr fontId="18"/>
  </si>
  <si>
    <t>令和29年度</t>
    <rPh sb="0" eb="2">
      <t>レイワ</t>
    </rPh>
    <rPh sb="4" eb="5">
      <t>ネン</t>
    </rPh>
    <rPh sb="5" eb="6">
      <t>ド</t>
    </rPh>
    <phoneticPr fontId="18"/>
  </si>
  <si>
    <t>令和30年度</t>
    <rPh sb="0" eb="2">
      <t>レイワ</t>
    </rPh>
    <rPh sb="4" eb="5">
      <t>ネン</t>
    </rPh>
    <rPh sb="5" eb="6">
      <t>ド</t>
    </rPh>
    <phoneticPr fontId="18"/>
  </si>
  <si>
    <t>令和31年度</t>
    <rPh sb="0" eb="2">
      <t>レイワ</t>
    </rPh>
    <rPh sb="4" eb="5">
      <t>ネン</t>
    </rPh>
    <rPh sb="5" eb="6">
      <t>ド</t>
    </rPh>
    <phoneticPr fontId="18"/>
  </si>
  <si>
    <t>令和32年度</t>
    <rPh sb="0" eb="2">
      <t>レイワ</t>
    </rPh>
    <rPh sb="4" eb="5">
      <t>ネン</t>
    </rPh>
    <rPh sb="5" eb="6">
      <t>ド</t>
    </rPh>
    <phoneticPr fontId="18"/>
  </si>
  <si>
    <t>発電量</t>
    <rPh sb="0" eb="2">
      <t>ハツデン</t>
    </rPh>
    <rPh sb="2" eb="3">
      <t>リョウ</t>
    </rPh>
    <phoneticPr fontId="18"/>
  </si>
  <si>
    <t>kWh/年</t>
    <phoneticPr fontId="1"/>
  </si>
  <si>
    <t>うち、事業者所掌範囲で使用する量</t>
    <rPh sb="3" eb="6">
      <t>ジギョウシャ</t>
    </rPh>
    <rPh sb="6" eb="8">
      <t>ショショウ</t>
    </rPh>
    <rPh sb="8" eb="10">
      <t>ハンイ</t>
    </rPh>
    <rPh sb="11" eb="13">
      <t>シヨウ</t>
    </rPh>
    <rPh sb="15" eb="16">
      <t>リョウ</t>
    </rPh>
    <phoneticPr fontId="1"/>
  </si>
  <si>
    <t>円/年</t>
    <rPh sb="0" eb="1">
      <t>エン</t>
    </rPh>
    <phoneticPr fontId="1"/>
  </si>
  <si>
    <t>※</t>
    <phoneticPr fontId="1"/>
  </si>
  <si>
    <t>金額は円単位とし、端数は切り捨てとすること。</t>
    <phoneticPr fontId="18"/>
  </si>
  <si>
    <t>消費税及び地方消費税は含めず記載すること。また、物価変動等は考慮しないこと。</t>
    <rPh sb="0" eb="3">
      <t>ショウヒゼイ</t>
    </rPh>
    <rPh sb="3" eb="4">
      <t>オヨ</t>
    </rPh>
    <rPh sb="5" eb="7">
      <t>チホウ</t>
    </rPh>
    <rPh sb="7" eb="10">
      <t>ショウヒゼイ</t>
    </rPh>
    <rPh sb="11" eb="12">
      <t>フク</t>
    </rPh>
    <rPh sb="14" eb="16">
      <t>キサイ</t>
    </rPh>
    <rPh sb="24" eb="26">
      <t>ブッカ</t>
    </rPh>
    <rPh sb="26" eb="28">
      <t>ヘンドウ</t>
    </rPh>
    <rPh sb="28" eb="29">
      <t>トウ</t>
    </rPh>
    <rPh sb="30" eb="32">
      <t>コウリョ</t>
    </rPh>
    <phoneticPr fontId="18"/>
  </si>
  <si>
    <t>ＣＤ－Ｒ等に保存して提出するデータは、Microsoft Excelで読取り可能なものすること。</t>
    <rPh sb="4" eb="5">
      <t>トウ</t>
    </rPh>
    <phoneticPr fontId="18"/>
  </si>
  <si>
    <t>必ず計算式等を残したファイル（本様式以外のシートに計算式がリンクする場合には、当該シートも含む。）とすること。</t>
  </si>
  <si>
    <t>他の様式と関連のある項目の数値は、整合に留意すること。</t>
    <phoneticPr fontId="18"/>
  </si>
  <si>
    <t>必要に応じ記入欄を追加・削除すること。</t>
    <rPh sb="5" eb="7">
      <t>キニュウ</t>
    </rPh>
    <rPh sb="7" eb="8">
      <t>ラン</t>
    </rPh>
    <rPh sb="9" eb="11">
      <t>ツイカ</t>
    </rPh>
    <rPh sb="12" eb="14">
      <t>サクジョ</t>
    </rPh>
    <phoneticPr fontId="18"/>
  </si>
  <si>
    <t>（様式7-1 別紙①）</t>
    <rPh sb="1" eb="3">
      <t>ヨウシキ</t>
    </rPh>
    <rPh sb="7" eb="9">
      <t>ベッシ</t>
    </rPh>
    <phoneticPr fontId="1"/>
  </si>
  <si>
    <t>（様式7-1 別紙②）</t>
    <rPh sb="1" eb="3">
      <t>ヨウシキ</t>
    </rPh>
    <rPh sb="7" eb="9">
      <t>ベッシ</t>
    </rPh>
    <phoneticPr fontId="18"/>
  </si>
  <si>
    <t>余剰電力インセンティブ・余剰電力量計画</t>
    <rPh sb="0" eb="2">
      <t>ヨジョウ</t>
    </rPh>
    <rPh sb="2" eb="4">
      <t>デンリョク</t>
    </rPh>
    <rPh sb="12" eb="16">
      <t>ヨジョウデンリョク</t>
    </rPh>
    <rPh sb="16" eb="17">
      <t>リョウ</t>
    </rPh>
    <rPh sb="17" eb="19">
      <t>ケイカク</t>
    </rPh>
    <phoneticPr fontId="18"/>
  </si>
  <si>
    <t>余剰電力インセンティブ</t>
    <rPh sb="0" eb="4">
      <t>ヨジョウデンリョク</t>
    </rPh>
    <phoneticPr fontId="1"/>
  </si>
  <si>
    <t>余剰電力量</t>
    <rPh sb="0" eb="4">
      <t>ヨジョウデンリョク</t>
    </rPh>
    <rPh sb="4" eb="5">
      <t>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</si>
</sst>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%"/>
    <numFmt numFmtId="178" formatCode="#,##0;&quot;▲ &quot;#,##0"/>
  </numFmts>
  <fonts count="2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8"/>
      <name val="ＭＳ Ｐゴシック"/>
      <family val="3"/>
      <charset val="128"/>
    </font>
    <font>
      <sz val="11"/>
      <color theme="9"/>
      <name val="ＭＳ Ｐゴシック"/>
      <family val="3"/>
      <charset val="128"/>
    </font>
    <font>
      <sz val="11"/>
      <color theme="7"/>
      <name val="ＭＳ Ｐゴシック"/>
      <family val="3"/>
      <charset val="128"/>
    </font>
    <font>
      <vertAlign val="subscript"/>
      <sz val="11"/>
      <color theme="1"/>
      <name val="ＭＳ Ｐゴシック"/>
      <family val="3"/>
      <charset val="128"/>
    </font>
    <font>
      <sz val="11"/>
      <color theme="5"/>
      <name val="ＭＳ Ｐゴシック"/>
      <family val="3"/>
      <charset val="128"/>
    </font>
    <font>
      <b/>
      <sz val="11"/>
      <color theme="9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sz val="10.5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rgb="FF33CC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D8DBDB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rgb="FF000000"/>
      </diagonal>
    </border>
    <border diagonalDown="1">
      <left style="medium">
        <color indexed="64"/>
      </left>
      <right/>
      <top/>
      <bottom/>
      <diagonal style="thin">
        <color rgb="FF000000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rgb="FF000000"/>
      </diagonal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9" fillId="0" borderId="0"/>
  </cellStyleXfs>
  <cellXfs count="180">
    <xf numFmtId="0" fontId="0" fillId="0" borderId="0" xfId="0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3" fontId="2" fillId="0" borderId="6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4" fillId="3" borderId="6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right" vertical="center" wrapText="1"/>
    </xf>
    <xf numFmtId="0" fontId="4" fillId="4" borderId="6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right" vertical="center" wrapText="1"/>
    </xf>
    <xf numFmtId="0" fontId="7" fillId="0" borderId="0" xfId="0" applyFont="1">
      <alignment vertical="center"/>
    </xf>
    <xf numFmtId="0" fontId="2" fillId="7" borderId="2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3" fontId="9" fillId="0" borderId="11" xfId="0" applyNumberFormat="1" applyFont="1" applyBorder="1" applyAlignment="1">
      <alignment vertical="center" wrapText="1"/>
    </xf>
    <xf numFmtId="3" fontId="10" fillId="0" borderId="11" xfId="0" applyNumberFormat="1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4" fillId="7" borderId="6" xfId="0" applyFont="1" applyFill="1" applyBorder="1" applyAlignment="1">
      <alignment vertical="center" shrinkToFit="1"/>
    </xf>
    <xf numFmtId="0" fontId="2" fillId="7" borderId="6" xfId="0" applyFont="1" applyFill="1" applyBorder="1" applyAlignment="1">
      <alignment vertical="center" wrapText="1"/>
    </xf>
    <xf numFmtId="0" fontId="4" fillId="8" borderId="6" xfId="0" applyFont="1" applyFill="1" applyBorder="1" applyAlignment="1">
      <alignment vertical="center" wrapText="1"/>
    </xf>
    <xf numFmtId="0" fontId="2" fillId="8" borderId="6" xfId="0" applyFont="1" applyFill="1" applyBorder="1" applyAlignment="1">
      <alignment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vertical="center" wrapText="1"/>
    </xf>
    <xf numFmtId="3" fontId="9" fillId="0" borderId="20" xfId="0" applyNumberFormat="1" applyFont="1" applyBorder="1" applyAlignment="1">
      <alignment horizontal="right" vertical="center" wrapText="1"/>
    </xf>
    <xf numFmtId="3" fontId="14" fillId="0" borderId="20" xfId="0" applyNumberFormat="1" applyFont="1" applyBorder="1" applyAlignment="1">
      <alignment horizontal="right" vertical="center" wrapText="1"/>
    </xf>
    <xf numFmtId="177" fontId="14" fillId="0" borderId="11" xfId="2" applyNumberFormat="1" applyFont="1" applyBorder="1" applyAlignment="1">
      <alignment vertical="center" wrapText="1"/>
    </xf>
    <xf numFmtId="176" fontId="14" fillId="0" borderId="11" xfId="0" applyNumberFormat="1" applyFont="1" applyBorder="1" applyAlignment="1">
      <alignment vertical="center" wrapText="1"/>
    </xf>
    <xf numFmtId="0" fontId="2" fillId="7" borderId="22" xfId="0" applyFont="1" applyFill="1" applyBorder="1" applyAlignment="1">
      <alignment horizontal="center" vertical="center" wrapText="1"/>
    </xf>
    <xf numFmtId="0" fontId="6" fillId="10" borderId="22" xfId="0" applyFont="1" applyFill="1" applyBorder="1">
      <alignment vertical="center"/>
    </xf>
    <xf numFmtId="3" fontId="6" fillId="10" borderId="22" xfId="0" applyNumberFormat="1" applyFont="1" applyFill="1" applyBorder="1">
      <alignment vertical="center"/>
    </xf>
    <xf numFmtId="0" fontId="2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3" fontId="9" fillId="0" borderId="11" xfId="0" applyNumberFormat="1" applyFont="1" applyBorder="1" applyAlignment="1">
      <alignment horizontal="center" vertical="center" wrapText="1"/>
    </xf>
    <xf numFmtId="3" fontId="16" fillId="0" borderId="11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38" fontId="16" fillId="0" borderId="12" xfId="1" applyFont="1" applyBorder="1" applyAlignment="1">
      <alignment horizontal="center" vertical="center" wrapText="1"/>
    </xf>
    <xf numFmtId="3" fontId="16" fillId="0" borderId="21" xfId="0" applyNumberFormat="1" applyFont="1" applyBorder="1" applyAlignment="1">
      <alignment horizontal="center" vertical="center" wrapText="1"/>
    </xf>
    <xf numFmtId="3" fontId="14" fillId="0" borderId="21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38" fontId="6" fillId="7" borderId="11" xfId="1" applyFont="1" applyFill="1" applyBorder="1" applyAlignment="1">
      <alignment horizontal="center" vertical="center" wrapText="1"/>
    </xf>
    <xf numFmtId="38" fontId="10" fillId="0" borderId="11" xfId="1" applyFont="1" applyBorder="1" applyAlignment="1">
      <alignment horizontal="center" vertical="center" wrapText="1"/>
    </xf>
    <xf numFmtId="38" fontId="10" fillId="0" borderId="11" xfId="0" applyNumberFormat="1" applyFont="1" applyBorder="1" applyAlignment="1">
      <alignment horizontal="center" vertical="center" wrapText="1"/>
    </xf>
    <xf numFmtId="3" fontId="10" fillId="0" borderId="11" xfId="0" applyNumberFormat="1" applyFont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38" fontId="8" fillId="8" borderId="11" xfId="1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3" fontId="10" fillId="0" borderId="15" xfId="0" applyNumberFormat="1" applyFont="1" applyBorder="1" applyAlignment="1">
      <alignment horizontal="center" vertical="center" wrapText="1"/>
    </xf>
    <xf numFmtId="2" fontId="9" fillId="0" borderId="15" xfId="0" applyNumberFormat="1" applyFont="1" applyBorder="1" applyAlignment="1">
      <alignment horizontal="center" vertical="center" wrapText="1"/>
    </xf>
    <xf numFmtId="0" fontId="9" fillId="9" borderId="14" xfId="0" applyFont="1" applyFill="1" applyBorder="1" applyAlignment="1">
      <alignment horizontal="center" vertical="center" wrapText="1"/>
    </xf>
    <xf numFmtId="3" fontId="10" fillId="0" borderId="21" xfId="0" applyNumberFormat="1" applyFont="1" applyBorder="1" applyAlignment="1">
      <alignment horizontal="center" vertical="center" wrapText="1"/>
    </xf>
    <xf numFmtId="38" fontId="13" fillId="0" borderId="15" xfId="1" applyFont="1" applyBorder="1" applyAlignment="1">
      <alignment horizontal="center" vertical="center" wrapText="1"/>
    </xf>
    <xf numFmtId="3" fontId="10" fillId="0" borderId="14" xfId="0" applyNumberFormat="1" applyFont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38" fontId="6" fillId="7" borderId="14" xfId="1" applyFont="1" applyFill="1" applyBorder="1" applyAlignment="1">
      <alignment horizontal="center" vertical="center" wrapText="1"/>
    </xf>
    <xf numFmtId="38" fontId="8" fillId="8" borderId="21" xfId="0" applyNumberFormat="1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17" fillId="11" borderId="0" xfId="3" applyFont="1" applyFill="1" applyAlignment="1">
      <alignment vertical="center"/>
    </xf>
    <xf numFmtId="0" fontId="20" fillId="12" borderId="0" xfId="6" applyFont="1" applyFill="1" applyAlignment="1">
      <alignment horizontal="center" vertical="center"/>
    </xf>
    <xf numFmtId="0" fontId="20" fillId="11" borderId="0" xfId="6" applyFont="1" applyFill="1">
      <alignment vertical="center"/>
    </xf>
    <xf numFmtId="0" fontId="20" fillId="11" borderId="0" xfId="0" applyFont="1" applyFill="1">
      <alignment vertical="center"/>
    </xf>
    <xf numFmtId="0" fontId="2" fillId="7" borderId="1" xfId="0" applyFont="1" applyFill="1" applyBorder="1" applyAlignment="1">
      <alignment vertical="center" wrapText="1"/>
    </xf>
    <xf numFmtId="0" fontId="2" fillId="7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4" fillId="5" borderId="1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10" borderId="23" xfId="0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  <xf numFmtId="0" fontId="6" fillId="10" borderId="25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 wrapText="1"/>
    </xf>
    <xf numFmtId="0" fontId="2" fillId="6" borderId="3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vertical="center" wrapText="1"/>
    </xf>
    <xf numFmtId="0" fontId="21" fillId="12" borderId="0" xfId="4" applyFont="1" applyFill="1" applyAlignment="1">
      <alignment horizontal="left" vertical="center"/>
    </xf>
    <xf numFmtId="3" fontId="22" fillId="12" borderId="0" xfId="5" applyNumberFormat="1" applyFont="1" applyFill="1" applyAlignment="1"/>
    <xf numFmtId="0" fontId="23" fillId="12" borderId="0" xfId="4" applyFont="1" applyFill="1"/>
    <xf numFmtId="0" fontId="23" fillId="12" borderId="0" xfId="4" applyFont="1" applyFill="1" applyAlignment="1">
      <alignment vertical="center"/>
    </xf>
    <xf numFmtId="3" fontId="21" fillId="12" borderId="0" xfId="5" applyNumberFormat="1" applyFont="1" applyFill="1" applyAlignment="1">
      <alignment horizontal="center" vertical="center"/>
    </xf>
    <xf numFmtId="0" fontId="23" fillId="0" borderId="0" xfId="6" applyFont="1" applyAlignment="1">
      <alignment horizontal="center" vertical="center"/>
    </xf>
    <xf numFmtId="3" fontId="24" fillId="12" borderId="0" xfId="5" applyNumberFormat="1" applyFont="1" applyFill="1" applyAlignment="1"/>
    <xf numFmtId="0" fontId="25" fillId="12" borderId="0" xfId="4" applyFont="1" applyFill="1"/>
    <xf numFmtId="3" fontId="26" fillId="12" borderId="0" xfId="5" applyNumberFormat="1" applyFont="1" applyFill="1" applyBorder="1" applyAlignment="1"/>
    <xf numFmtId="0" fontId="26" fillId="10" borderId="15" xfId="6" applyFont="1" applyFill="1" applyBorder="1" applyAlignment="1">
      <alignment horizontal="center" vertical="center"/>
    </xf>
    <xf numFmtId="0" fontId="26" fillId="10" borderId="26" xfId="6" applyFont="1" applyFill="1" applyBorder="1" applyAlignment="1">
      <alignment horizontal="center" vertical="center"/>
    </xf>
    <xf numFmtId="0" fontId="26" fillId="10" borderId="27" xfId="6" applyFont="1" applyFill="1" applyBorder="1" applyAlignment="1">
      <alignment horizontal="center" vertical="center"/>
    </xf>
    <xf numFmtId="0" fontId="26" fillId="10" borderId="22" xfId="6" applyFont="1" applyFill="1" applyBorder="1" applyAlignment="1">
      <alignment horizontal="center" vertical="center"/>
    </xf>
    <xf numFmtId="0" fontId="26" fillId="10" borderId="28" xfId="7" applyFont="1" applyFill="1" applyBorder="1" applyAlignment="1">
      <alignment horizontal="center" vertical="center"/>
    </xf>
    <xf numFmtId="0" fontId="26" fillId="10" borderId="26" xfId="7" applyFont="1" applyFill="1" applyBorder="1" applyAlignment="1">
      <alignment horizontal="center" vertical="center"/>
    </xf>
    <xf numFmtId="0" fontId="26" fillId="10" borderId="29" xfId="7" applyFont="1" applyFill="1" applyBorder="1" applyAlignment="1">
      <alignment horizontal="center" vertical="center"/>
    </xf>
    <xf numFmtId="3" fontId="26" fillId="12" borderId="0" xfId="5" applyNumberFormat="1" applyFont="1" applyFill="1" applyAlignment="1"/>
    <xf numFmtId="3" fontId="26" fillId="12" borderId="30" xfId="5" applyNumberFormat="1" applyFont="1" applyFill="1" applyBorder="1" applyAlignment="1">
      <alignment vertical="center" wrapText="1"/>
    </xf>
    <xf numFmtId="0" fontId="26" fillId="12" borderId="31" xfId="6" applyFont="1" applyFill="1" applyBorder="1" applyAlignment="1">
      <alignment horizontal="center" vertical="center"/>
    </xf>
    <xf numFmtId="0" fontId="26" fillId="12" borderId="32" xfId="6" applyFont="1" applyFill="1" applyBorder="1" applyAlignment="1">
      <alignment horizontal="center" vertical="center"/>
    </xf>
    <xf numFmtId="0" fontId="26" fillId="12" borderId="33" xfId="6" applyFont="1" applyFill="1" applyBorder="1" applyAlignment="1">
      <alignment horizontal="center" vertical="center"/>
    </xf>
    <xf numFmtId="178" fontId="26" fillId="12" borderId="23" xfId="6" applyNumberFormat="1" applyFont="1" applyFill="1" applyBorder="1" applyAlignment="1">
      <alignment horizontal="center" vertical="center"/>
    </xf>
    <xf numFmtId="178" fontId="26" fillId="12" borderId="34" xfId="7" applyNumberFormat="1" applyFont="1" applyFill="1" applyBorder="1" applyAlignment="1">
      <alignment horizontal="right" vertical="center"/>
    </xf>
    <xf numFmtId="178" fontId="26" fillId="12" borderId="35" xfId="7" applyNumberFormat="1" applyFont="1" applyFill="1" applyBorder="1" applyAlignment="1">
      <alignment horizontal="right" vertical="center"/>
    </xf>
    <xf numFmtId="178" fontId="26" fillId="12" borderId="36" xfId="7" applyNumberFormat="1" applyFont="1" applyFill="1" applyBorder="1" applyAlignment="1">
      <alignment horizontal="right" vertical="center"/>
    </xf>
    <xf numFmtId="3" fontId="26" fillId="12" borderId="37" xfId="5" applyNumberFormat="1" applyFont="1" applyFill="1" applyBorder="1" applyAlignment="1">
      <alignment vertical="center" wrapText="1"/>
    </xf>
    <xf numFmtId="3" fontId="26" fillId="12" borderId="38" xfId="5" applyNumberFormat="1" applyFont="1" applyFill="1" applyBorder="1" applyAlignment="1"/>
    <xf numFmtId="0" fontId="26" fillId="12" borderId="39" xfId="6" applyFont="1" applyFill="1" applyBorder="1" applyAlignment="1">
      <alignment horizontal="center" vertical="center"/>
    </xf>
    <xf numFmtId="178" fontId="26" fillId="12" borderId="24" xfId="6" applyNumberFormat="1" applyFont="1" applyFill="1" applyBorder="1" applyAlignment="1">
      <alignment horizontal="center" vertical="center"/>
    </xf>
    <xf numFmtId="178" fontId="26" fillId="12" borderId="40" xfId="7" applyNumberFormat="1" applyFont="1" applyFill="1" applyBorder="1" applyAlignment="1">
      <alignment horizontal="right" vertical="center"/>
    </xf>
    <xf numFmtId="178" fontId="26" fillId="12" borderId="41" xfId="7" applyNumberFormat="1" applyFont="1" applyFill="1" applyBorder="1" applyAlignment="1">
      <alignment horizontal="right" vertical="center"/>
    </xf>
    <xf numFmtId="178" fontId="26" fillId="12" borderId="42" xfId="7" applyNumberFormat="1" applyFont="1" applyFill="1" applyBorder="1" applyAlignment="1">
      <alignment horizontal="right" vertical="center"/>
    </xf>
    <xf numFmtId="0" fontId="26" fillId="12" borderId="43" xfId="6" applyFont="1" applyFill="1" applyBorder="1" applyAlignment="1">
      <alignment horizontal="center" vertical="center"/>
    </xf>
    <xf numFmtId="0" fontId="26" fillId="12" borderId="44" xfId="6" applyFont="1" applyFill="1" applyBorder="1" applyAlignment="1">
      <alignment horizontal="center" vertical="center"/>
    </xf>
    <xf numFmtId="0" fontId="26" fillId="12" borderId="45" xfId="6" applyFont="1" applyFill="1" applyBorder="1" applyAlignment="1">
      <alignment horizontal="center" vertical="center"/>
    </xf>
    <xf numFmtId="178" fontId="26" fillId="12" borderId="46" xfId="6" applyNumberFormat="1" applyFont="1" applyFill="1" applyBorder="1" applyAlignment="1">
      <alignment horizontal="center" vertical="center"/>
    </xf>
    <xf numFmtId="178" fontId="26" fillId="12" borderId="47" xfId="7" applyNumberFormat="1" applyFont="1" applyFill="1" applyBorder="1" applyAlignment="1">
      <alignment horizontal="right" vertical="center"/>
    </xf>
    <xf numFmtId="178" fontId="26" fillId="12" borderId="48" xfId="7" applyNumberFormat="1" applyFont="1" applyFill="1" applyBorder="1" applyAlignment="1">
      <alignment horizontal="right" vertical="center"/>
    </xf>
    <xf numFmtId="178" fontId="26" fillId="12" borderId="49" xfId="7" applyNumberFormat="1" applyFont="1" applyFill="1" applyBorder="1" applyAlignment="1">
      <alignment horizontal="right" vertical="center"/>
    </xf>
    <xf numFmtId="3" fontId="26" fillId="12" borderId="50" xfId="5" applyNumberFormat="1" applyFont="1" applyFill="1" applyBorder="1" applyAlignment="1">
      <alignment vertical="center" wrapText="1"/>
    </xf>
    <xf numFmtId="0" fontId="26" fillId="12" borderId="51" xfId="6" applyFont="1" applyFill="1" applyBorder="1" applyAlignment="1">
      <alignment horizontal="left" vertical="center"/>
    </xf>
    <xf numFmtId="0" fontId="26" fillId="11" borderId="51" xfId="6" applyFont="1" applyFill="1" applyBorder="1" applyAlignment="1">
      <alignment horizontal="center" vertical="center"/>
    </xf>
    <xf numFmtId="0" fontId="26" fillId="12" borderId="52" xfId="6" applyFont="1" applyFill="1" applyBorder="1" applyAlignment="1">
      <alignment horizontal="center" vertical="center"/>
    </xf>
    <xf numFmtId="0" fontId="26" fillId="12" borderId="25" xfId="6" applyFont="1" applyFill="1" applyBorder="1" applyAlignment="1">
      <alignment horizontal="center" vertical="center"/>
    </xf>
    <xf numFmtId="178" fontId="26" fillId="12" borderId="53" xfId="7" applyNumberFormat="1" applyFont="1" applyFill="1" applyBorder="1" applyAlignment="1">
      <alignment horizontal="right" vertical="center"/>
    </xf>
    <xf numFmtId="178" fontId="26" fillId="12" borderId="54" xfId="7" applyNumberFormat="1" applyFont="1" applyFill="1" applyBorder="1" applyAlignment="1">
      <alignment horizontal="right" vertical="center"/>
    </xf>
    <xf numFmtId="178" fontId="26" fillId="12" borderId="55" xfId="7" applyNumberFormat="1" applyFont="1" applyFill="1" applyBorder="1" applyAlignment="1">
      <alignment horizontal="right" vertical="center"/>
    </xf>
    <xf numFmtId="0" fontId="26" fillId="12" borderId="0" xfId="4" applyFont="1" applyFill="1" applyAlignment="1">
      <alignment vertical="center"/>
    </xf>
    <xf numFmtId="0" fontId="27" fillId="12" borderId="0" xfId="4" applyFont="1" applyFill="1" applyAlignment="1">
      <alignment vertical="center"/>
    </xf>
    <xf numFmtId="3" fontId="27" fillId="12" borderId="0" xfId="5" applyNumberFormat="1" applyFont="1" applyFill="1" applyBorder="1" applyAlignment="1">
      <alignment horizontal="left" vertical="center"/>
    </xf>
    <xf numFmtId="0" fontId="27" fillId="12" borderId="0" xfId="4" applyFont="1" applyFill="1" applyAlignment="1">
      <alignment vertical="top"/>
    </xf>
    <xf numFmtId="0" fontId="2" fillId="12" borderId="0" xfId="4" applyFont="1" applyFill="1"/>
    <xf numFmtId="0" fontId="27" fillId="12" borderId="0" xfId="6" applyFont="1" applyFill="1">
      <alignment vertical="center"/>
    </xf>
    <xf numFmtId="0" fontId="28" fillId="12" borderId="0" xfId="6" applyFont="1" applyFill="1" applyAlignment="1">
      <alignment vertical="top" wrapText="1"/>
    </xf>
  </cellXfs>
  <cellStyles count="8">
    <cellStyle name="パーセント" xfId="2" builtinId="5"/>
    <cellStyle name="桁区切り" xfId="1" builtinId="6"/>
    <cellStyle name="桁区切り 2" xfId="5" xr:uid="{D2A78E8F-3373-4FB1-8CCD-953A874A98AF}"/>
    <cellStyle name="標準" xfId="0" builtinId="0"/>
    <cellStyle name="標準 2" xfId="6" xr:uid="{273C87EE-00C9-4D98-9B30-293EEF9A90EC}"/>
    <cellStyle name="標準_【さいたま市新CC】090609 様式集" xfId="4" xr:uid="{A3C8C0C0-18AA-49CC-8210-3669FF2E8A1E}"/>
    <cellStyle name="標準_110523 ＳＰＣの長期収支計画" xfId="7" xr:uid="{A72313EF-4FD9-4E64-8ED8-AD7683D6D260}"/>
    <cellStyle name="標準_様式17-1（別紙1）【横手】120820" xfId="3" xr:uid="{49834693-2E95-4FF1-A6B5-7D3587838E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5</xdr:row>
      <xdr:rowOff>0</xdr:rowOff>
    </xdr:from>
    <xdr:to>
      <xdr:col>26</xdr:col>
      <xdr:colOff>0</xdr:colOff>
      <xdr:row>5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4B6E155-05CD-4500-BC2F-BE8653C8BB4F}"/>
            </a:ext>
          </a:extLst>
        </xdr:cNvPr>
        <xdr:cNvSpPr txBox="1">
          <a:spLocks noChangeArrowheads="1"/>
        </xdr:cNvSpPr>
      </xdr:nvSpPr>
      <xdr:spPr bwMode="auto">
        <a:xfrm>
          <a:off x="22410420" y="914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[Ａ]</a:t>
          </a:r>
        </a:p>
      </xdr:txBody>
    </xdr:sp>
    <xdr:clientData/>
  </xdr:twoCellAnchor>
  <xdr:twoCellAnchor>
    <xdr:from>
      <xdr:col>26</xdr:col>
      <xdr:colOff>0</xdr:colOff>
      <xdr:row>5</xdr:row>
      <xdr:rowOff>0</xdr:rowOff>
    </xdr:from>
    <xdr:to>
      <xdr:col>26</xdr:col>
      <xdr:colOff>0</xdr:colOff>
      <xdr:row>5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BE5ACA99-4FB9-4428-893B-D673B40A256C}"/>
            </a:ext>
          </a:extLst>
        </xdr:cNvPr>
        <xdr:cNvSpPr txBox="1">
          <a:spLocks noChangeArrowheads="1"/>
        </xdr:cNvSpPr>
      </xdr:nvSpPr>
      <xdr:spPr bwMode="auto">
        <a:xfrm>
          <a:off x="22410420" y="914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[Ｂ]</a:t>
          </a:r>
        </a:p>
      </xdr:txBody>
    </xdr:sp>
    <xdr:clientData/>
  </xdr:twoCellAnchor>
  <xdr:twoCellAnchor>
    <xdr:from>
      <xdr:col>23</xdr:col>
      <xdr:colOff>0</xdr:colOff>
      <xdr:row>16</xdr:row>
      <xdr:rowOff>0</xdr:rowOff>
    </xdr:from>
    <xdr:to>
      <xdr:col>23</xdr:col>
      <xdr:colOff>0</xdr:colOff>
      <xdr:row>16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49DC5010-1C77-43ED-8658-27CFC0B04922}"/>
            </a:ext>
          </a:extLst>
        </xdr:cNvPr>
        <xdr:cNvSpPr txBox="1">
          <a:spLocks noChangeArrowheads="1"/>
        </xdr:cNvSpPr>
      </xdr:nvSpPr>
      <xdr:spPr bwMode="auto">
        <a:xfrm>
          <a:off x="19758660" y="3771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[Ａ]</a:t>
          </a:r>
        </a:p>
      </xdr:txBody>
    </xdr:sp>
    <xdr:clientData/>
  </xdr:twoCellAnchor>
  <xdr:twoCellAnchor>
    <xdr:from>
      <xdr:col>23</xdr:col>
      <xdr:colOff>0</xdr:colOff>
      <xdr:row>16</xdr:row>
      <xdr:rowOff>0</xdr:rowOff>
    </xdr:from>
    <xdr:to>
      <xdr:col>23</xdr:col>
      <xdr:colOff>0</xdr:colOff>
      <xdr:row>16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9D52F87C-5F65-41CF-AE73-D6FA9A3B22CF}"/>
            </a:ext>
          </a:extLst>
        </xdr:cNvPr>
        <xdr:cNvSpPr txBox="1">
          <a:spLocks noChangeArrowheads="1"/>
        </xdr:cNvSpPr>
      </xdr:nvSpPr>
      <xdr:spPr bwMode="auto">
        <a:xfrm>
          <a:off x="19758660" y="3771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[Ｂ]</a:t>
          </a:r>
        </a:p>
      </xdr:txBody>
    </xdr:sp>
    <xdr:clientData/>
  </xdr:twoCellAnchor>
  <xdr:twoCellAnchor>
    <xdr:from>
      <xdr:col>26</xdr:col>
      <xdr:colOff>0</xdr:colOff>
      <xdr:row>10</xdr:row>
      <xdr:rowOff>0</xdr:rowOff>
    </xdr:from>
    <xdr:to>
      <xdr:col>26</xdr:col>
      <xdr:colOff>0</xdr:colOff>
      <xdr:row>10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21AC72DE-835C-44F8-AD6A-474082677FAA}"/>
            </a:ext>
          </a:extLst>
        </xdr:cNvPr>
        <xdr:cNvSpPr txBox="1">
          <a:spLocks noChangeArrowheads="1"/>
        </xdr:cNvSpPr>
      </xdr:nvSpPr>
      <xdr:spPr bwMode="auto">
        <a:xfrm>
          <a:off x="22410420" y="278892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[Ａ]</a:t>
          </a:r>
        </a:p>
      </xdr:txBody>
    </xdr:sp>
    <xdr:clientData/>
  </xdr:twoCellAnchor>
  <xdr:twoCellAnchor>
    <xdr:from>
      <xdr:col>26</xdr:col>
      <xdr:colOff>0</xdr:colOff>
      <xdr:row>10</xdr:row>
      <xdr:rowOff>0</xdr:rowOff>
    </xdr:from>
    <xdr:to>
      <xdr:col>26</xdr:col>
      <xdr:colOff>0</xdr:colOff>
      <xdr:row>10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BE7FEA58-223C-4AB5-A200-1A5B070D9770}"/>
            </a:ext>
          </a:extLst>
        </xdr:cNvPr>
        <xdr:cNvSpPr txBox="1">
          <a:spLocks noChangeArrowheads="1"/>
        </xdr:cNvSpPr>
      </xdr:nvSpPr>
      <xdr:spPr bwMode="auto">
        <a:xfrm>
          <a:off x="22410420" y="278892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[Ｂ]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2CE85-82A9-4F59-95A5-15568632EE21}">
  <sheetPr>
    <tabColor theme="0"/>
    <pageSetUpPr fitToPage="1"/>
  </sheetPr>
  <dimension ref="B1:M83"/>
  <sheetViews>
    <sheetView showGridLines="0" tabSelected="1" view="pageBreakPreview" zoomScale="85" zoomScaleNormal="85" zoomScaleSheetLayoutView="85" workbookViewId="0">
      <selection activeCell="I42" sqref="I42"/>
    </sheetView>
  </sheetViews>
  <sheetFormatPr defaultColWidth="9" defaultRowHeight="20.100000000000001" customHeight="1" x14ac:dyDescent="0.4"/>
  <cols>
    <col min="1" max="1" width="1.875" style="17" customWidth="1"/>
    <col min="2" max="2" width="15.375" style="17" customWidth="1"/>
    <col min="3" max="3" width="19.375" style="17" customWidth="1"/>
    <col min="4" max="4" width="27.125" style="17" customWidth="1"/>
    <col min="5" max="5" width="17.125" style="19" customWidth="1"/>
    <col min="6" max="6" width="32.375" style="17" customWidth="1"/>
    <col min="7" max="7" width="29" style="17" customWidth="1"/>
    <col min="8" max="8" width="8.5" style="17" customWidth="1"/>
    <col min="9" max="16384" width="9" style="17"/>
  </cols>
  <sheetData>
    <row r="1" spans="2:13" ht="28.5" customHeight="1" x14ac:dyDescent="0.4">
      <c r="B1" s="17" t="s">
        <v>169</v>
      </c>
    </row>
    <row r="2" spans="2:13" ht="20.100000000000001" customHeight="1" x14ac:dyDescent="0.4">
      <c r="B2" s="89" t="s">
        <v>135</v>
      </c>
      <c r="C2" s="89"/>
      <c r="D2" s="89"/>
      <c r="E2" s="89"/>
      <c r="F2" s="89"/>
      <c r="G2" s="89"/>
      <c r="H2" s="76"/>
      <c r="I2" s="76"/>
      <c r="J2" s="76"/>
      <c r="K2" s="76"/>
      <c r="L2" s="76"/>
      <c r="M2" s="76"/>
    </row>
    <row r="3" spans="2:13" ht="20.100000000000001" customHeight="1" thickBot="1" x14ac:dyDescent="0.45"/>
    <row r="4" spans="2:13" ht="39" customHeight="1" thickBot="1" x14ac:dyDescent="0.45">
      <c r="B4" s="81"/>
      <c r="C4" s="82"/>
      <c r="D4" s="83"/>
      <c r="E4" s="24" t="s">
        <v>0</v>
      </c>
      <c r="F4" s="25" t="s">
        <v>134</v>
      </c>
      <c r="G4" s="43" t="s">
        <v>129</v>
      </c>
      <c r="H4" s="23"/>
    </row>
    <row r="5" spans="2:13" ht="20.100000000000001" customHeight="1" thickBot="1" x14ac:dyDescent="0.45">
      <c r="B5" s="84" t="s">
        <v>114</v>
      </c>
      <c r="C5" s="84" t="s">
        <v>7</v>
      </c>
      <c r="D5" s="2" t="s">
        <v>8</v>
      </c>
      <c r="E5" s="29"/>
      <c r="F5" s="46" t="s">
        <v>122</v>
      </c>
      <c r="G5" s="44"/>
      <c r="H5" s="23"/>
    </row>
    <row r="6" spans="2:13" ht="20.100000000000001" customHeight="1" thickBot="1" x14ac:dyDescent="0.45">
      <c r="B6" s="85"/>
      <c r="C6" s="87"/>
      <c r="D6" s="2" t="s">
        <v>10</v>
      </c>
      <c r="E6" s="29" t="s">
        <v>11</v>
      </c>
      <c r="F6" s="47"/>
      <c r="G6" s="44" t="s">
        <v>121</v>
      </c>
      <c r="H6" s="23"/>
    </row>
    <row r="7" spans="2:13" ht="20.100000000000001" customHeight="1" thickBot="1" x14ac:dyDescent="0.45">
      <c r="B7" s="85"/>
      <c r="C7" s="87"/>
      <c r="D7" s="2" t="s">
        <v>12</v>
      </c>
      <c r="E7" s="29" t="s">
        <v>13</v>
      </c>
      <c r="F7" s="48" t="e">
        <f>F6/F8</f>
        <v>#DIV/0!</v>
      </c>
      <c r="G7" s="44" t="s">
        <v>120</v>
      </c>
      <c r="H7" s="23"/>
    </row>
    <row r="8" spans="2:13" ht="20.100000000000001" customHeight="1" thickBot="1" x14ac:dyDescent="0.45">
      <c r="B8" s="85"/>
      <c r="C8" s="88"/>
      <c r="D8" s="2" t="s">
        <v>14</v>
      </c>
      <c r="E8" s="29" t="s">
        <v>15</v>
      </c>
      <c r="F8" s="47"/>
      <c r="G8" s="44" t="s">
        <v>121</v>
      </c>
      <c r="H8" s="23"/>
    </row>
    <row r="9" spans="2:13" ht="20.100000000000001" customHeight="1" thickBot="1" x14ac:dyDescent="0.45">
      <c r="B9" s="85"/>
      <c r="C9" s="84" t="s">
        <v>16</v>
      </c>
      <c r="D9" s="84" t="s">
        <v>17</v>
      </c>
      <c r="E9" s="29" t="s">
        <v>18</v>
      </c>
      <c r="F9" s="49">
        <v>8200</v>
      </c>
      <c r="G9" s="44" t="s">
        <v>133</v>
      </c>
      <c r="H9" s="23"/>
    </row>
    <row r="10" spans="2:13" ht="20.100000000000001" customHeight="1" thickBot="1" x14ac:dyDescent="0.45">
      <c r="B10" s="85"/>
      <c r="C10" s="87"/>
      <c r="D10" s="88"/>
      <c r="E10" s="29" t="s">
        <v>19</v>
      </c>
      <c r="F10" s="49">
        <v>1890</v>
      </c>
      <c r="G10" s="44" t="s">
        <v>133</v>
      </c>
      <c r="H10" s="23"/>
    </row>
    <row r="11" spans="2:13" ht="20.100000000000001" customHeight="1" thickBot="1" x14ac:dyDescent="0.45">
      <c r="B11" s="85"/>
      <c r="C11" s="88"/>
      <c r="D11" s="2" t="s">
        <v>20</v>
      </c>
      <c r="E11" s="29" t="s">
        <v>21</v>
      </c>
      <c r="F11" s="47">
        <v>4.13</v>
      </c>
      <c r="G11" s="44" t="s">
        <v>133</v>
      </c>
      <c r="H11" s="23"/>
    </row>
    <row r="12" spans="2:13" ht="20.100000000000001" customHeight="1" thickBot="1" x14ac:dyDescent="0.45">
      <c r="B12" s="85"/>
      <c r="C12" s="84" t="s">
        <v>22</v>
      </c>
      <c r="D12" s="2" t="s">
        <v>23</v>
      </c>
      <c r="E12" s="29" t="s">
        <v>24</v>
      </c>
      <c r="F12" s="47">
        <v>290</v>
      </c>
      <c r="G12" s="44" t="s">
        <v>133</v>
      </c>
      <c r="H12" s="23"/>
    </row>
    <row r="13" spans="2:13" ht="20.100000000000001" hidden="1" customHeight="1" thickBot="1" x14ac:dyDescent="0.45">
      <c r="B13" s="85"/>
      <c r="C13" s="87"/>
      <c r="D13" s="2" t="s">
        <v>25</v>
      </c>
      <c r="E13" s="29" t="s">
        <v>24</v>
      </c>
      <c r="F13" s="28"/>
      <c r="G13" s="44" t="s">
        <v>121</v>
      </c>
      <c r="H13" s="23"/>
    </row>
    <row r="14" spans="2:13" ht="20.100000000000001" hidden="1" customHeight="1" thickBot="1" x14ac:dyDescent="0.45">
      <c r="B14" s="85"/>
      <c r="C14" s="87"/>
      <c r="D14" s="2" t="s">
        <v>26</v>
      </c>
      <c r="E14" s="29" t="s">
        <v>24</v>
      </c>
      <c r="F14" s="38"/>
      <c r="G14" s="44"/>
      <c r="H14" s="23"/>
    </row>
    <row r="15" spans="2:13" ht="20.100000000000001" hidden="1" customHeight="1" thickBot="1" x14ac:dyDescent="0.45">
      <c r="B15" s="85"/>
      <c r="C15" s="88"/>
      <c r="D15" s="2" t="s">
        <v>27</v>
      </c>
      <c r="E15" s="29" t="s">
        <v>24</v>
      </c>
      <c r="F15" s="38"/>
      <c r="G15" s="44" t="s">
        <v>121</v>
      </c>
      <c r="H15" s="23"/>
    </row>
    <row r="16" spans="2:13" ht="20.100000000000001" hidden="1" customHeight="1" thickBot="1" x14ac:dyDescent="0.45">
      <c r="B16" s="85"/>
      <c r="C16" s="84" t="s">
        <v>28</v>
      </c>
      <c r="D16" s="2" t="s">
        <v>25</v>
      </c>
      <c r="E16" s="29" t="s">
        <v>29</v>
      </c>
      <c r="F16" s="27" t="e">
        <f>$F7*2*F13</f>
        <v>#DIV/0!</v>
      </c>
      <c r="G16" s="44"/>
      <c r="H16" s="23"/>
    </row>
    <row r="17" spans="2:8" ht="20.100000000000001" hidden="1" customHeight="1" thickBot="1" x14ac:dyDescent="0.45">
      <c r="B17" s="85"/>
      <c r="C17" s="87"/>
      <c r="D17" s="2" t="s">
        <v>26</v>
      </c>
      <c r="E17" s="29" t="s">
        <v>29</v>
      </c>
      <c r="F17" s="27" t="e">
        <f>$F7*1*F14</f>
        <v>#DIV/0!</v>
      </c>
      <c r="G17" s="44"/>
      <c r="H17" s="23"/>
    </row>
    <row r="18" spans="2:8" ht="20.100000000000001" customHeight="1" thickBot="1" x14ac:dyDescent="0.45">
      <c r="B18" s="85"/>
      <c r="C18" s="88"/>
      <c r="D18" s="4" t="s">
        <v>30</v>
      </c>
      <c r="E18" s="29" t="s">
        <v>31</v>
      </c>
      <c r="F18" s="50">
        <v>72676</v>
      </c>
      <c r="G18" s="44" t="s">
        <v>133</v>
      </c>
      <c r="H18" s="23"/>
    </row>
    <row r="19" spans="2:8" ht="20.100000000000001" hidden="1" customHeight="1" thickBot="1" x14ac:dyDescent="0.45">
      <c r="B19" s="85"/>
      <c r="C19" s="84" t="s">
        <v>32</v>
      </c>
      <c r="D19" s="2" t="s">
        <v>33</v>
      </c>
      <c r="E19" s="29" t="s">
        <v>21</v>
      </c>
      <c r="F19" s="41" t="e">
        <f>ROUND((F21*1*3.6)/($F7*2/24/1000*$F9*1000),3)</f>
        <v>#DIV/0!</v>
      </c>
      <c r="G19" s="44"/>
    </row>
    <row r="20" spans="2:8" ht="20.100000000000001" hidden="1" customHeight="1" thickBot="1" x14ac:dyDescent="0.45">
      <c r="B20" s="85"/>
      <c r="C20" s="87"/>
      <c r="D20" s="2" t="s">
        <v>34</v>
      </c>
      <c r="E20" s="29" t="s">
        <v>21</v>
      </c>
      <c r="F20" s="42"/>
      <c r="G20" s="44"/>
    </row>
    <row r="21" spans="2:8" ht="20.100000000000001" hidden="1" customHeight="1" thickBot="1" x14ac:dyDescent="0.45">
      <c r="B21" s="85"/>
      <c r="C21" s="87"/>
      <c r="D21" s="2" t="s">
        <v>35</v>
      </c>
      <c r="E21" s="29" t="s">
        <v>36</v>
      </c>
      <c r="F21" s="26"/>
      <c r="G21" s="44" t="s">
        <v>121</v>
      </c>
      <c r="H21" s="23"/>
    </row>
    <row r="22" spans="2:8" ht="20.100000000000001" hidden="1" customHeight="1" thickBot="1" x14ac:dyDescent="0.45">
      <c r="B22" s="85"/>
      <c r="C22" s="88"/>
      <c r="D22" s="2" t="s">
        <v>37</v>
      </c>
      <c r="E22" s="29" t="s">
        <v>36</v>
      </c>
      <c r="F22" s="26"/>
      <c r="G22" s="44"/>
    </row>
    <row r="23" spans="2:8" ht="20.100000000000001" hidden="1" customHeight="1" thickBot="1" x14ac:dyDescent="0.45">
      <c r="B23" s="85"/>
      <c r="C23" s="2" t="s">
        <v>38</v>
      </c>
      <c r="D23" s="2" t="s">
        <v>39</v>
      </c>
      <c r="E23" s="29" t="s">
        <v>40</v>
      </c>
      <c r="F23" s="55" t="s">
        <v>123</v>
      </c>
      <c r="G23" s="44"/>
      <c r="H23" s="23"/>
    </row>
    <row r="24" spans="2:8" ht="20.100000000000001" hidden="1" customHeight="1" thickBot="1" x14ac:dyDescent="0.45">
      <c r="B24" s="85"/>
      <c r="C24" s="84" t="s">
        <v>41</v>
      </c>
      <c r="D24" s="2" t="s">
        <v>42</v>
      </c>
      <c r="E24" s="29" t="s">
        <v>49</v>
      </c>
      <c r="F24" s="40">
        <f>F21*24*F13</f>
        <v>0</v>
      </c>
      <c r="G24" s="44"/>
      <c r="H24" s="23"/>
    </row>
    <row r="25" spans="2:8" ht="20.100000000000001" hidden="1" customHeight="1" thickBot="1" x14ac:dyDescent="0.45">
      <c r="B25" s="85"/>
      <c r="C25" s="87"/>
      <c r="D25" s="2" t="s">
        <v>44</v>
      </c>
      <c r="E25" s="29" t="s">
        <v>49</v>
      </c>
      <c r="F25" s="39">
        <f>(1230)*24*F13</f>
        <v>0</v>
      </c>
      <c r="G25" s="44" t="s">
        <v>121</v>
      </c>
      <c r="H25" s="23"/>
    </row>
    <row r="26" spans="2:8" ht="20.100000000000001" hidden="1" customHeight="1" thickBot="1" x14ac:dyDescent="0.45">
      <c r="B26" s="85"/>
      <c r="C26" s="87"/>
      <c r="D26" s="2" t="s">
        <v>45</v>
      </c>
      <c r="E26" s="29" t="s">
        <v>49</v>
      </c>
      <c r="F26" s="39">
        <v>0</v>
      </c>
      <c r="G26" s="44" t="s">
        <v>121</v>
      </c>
      <c r="H26" s="23"/>
    </row>
    <row r="27" spans="2:8" ht="20.100000000000001" hidden="1" customHeight="1" thickBot="1" x14ac:dyDescent="0.45">
      <c r="B27" s="85"/>
      <c r="C27" s="88"/>
      <c r="D27" s="2" t="s">
        <v>46</v>
      </c>
      <c r="E27" s="29" t="s">
        <v>49</v>
      </c>
      <c r="F27" s="40">
        <f>F24-F25+F26</f>
        <v>0</v>
      </c>
      <c r="G27" s="44"/>
      <c r="H27" s="23"/>
    </row>
    <row r="28" spans="2:8" ht="20.100000000000001" hidden="1" customHeight="1" thickBot="1" x14ac:dyDescent="0.45">
      <c r="B28" s="85"/>
      <c r="C28" s="84" t="s">
        <v>47</v>
      </c>
      <c r="D28" s="2" t="s">
        <v>42</v>
      </c>
      <c r="E28" s="29" t="s">
        <v>49</v>
      </c>
      <c r="F28" s="39"/>
      <c r="G28" s="44"/>
      <c r="H28" s="23"/>
    </row>
    <row r="29" spans="2:8" ht="20.100000000000001" hidden="1" customHeight="1" thickBot="1" x14ac:dyDescent="0.45">
      <c r="B29" s="85"/>
      <c r="C29" s="87"/>
      <c r="D29" s="2" t="s">
        <v>44</v>
      </c>
      <c r="E29" s="29" t="s">
        <v>49</v>
      </c>
      <c r="F29" s="39"/>
      <c r="G29" s="44" t="s">
        <v>121</v>
      </c>
      <c r="H29" s="23"/>
    </row>
    <row r="30" spans="2:8" ht="20.100000000000001" hidden="1" customHeight="1" thickBot="1" x14ac:dyDescent="0.45">
      <c r="B30" s="85"/>
      <c r="C30" s="87"/>
      <c r="D30" s="2" t="s">
        <v>45</v>
      </c>
      <c r="E30" s="29" t="s">
        <v>49</v>
      </c>
      <c r="F30" s="39"/>
      <c r="G30" s="44" t="s">
        <v>121</v>
      </c>
    </row>
    <row r="31" spans="2:8" ht="20.100000000000001" hidden="1" customHeight="1" thickBot="1" x14ac:dyDescent="0.45">
      <c r="B31" s="85"/>
      <c r="C31" s="88"/>
      <c r="D31" s="2" t="s">
        <v>46</v>
      </c>
      <c r="E31" s="29" t="s">
        <v>49</v>
      </c>
      <c r="F31" s="40">
        <f>F28-F29+F30</f>
        <v>0</v>
      </c>
      <c r="G31" s="44"/>
      <c r="H31" s="23"/>
    </row>
    <row r="32" spans="2:8" ht="20.100000000000001" hidden="1" customHeight="1" thickBot="1" x14ac:dyDescent="0.45">
      <c r="B32" s="85"/>
      <c r="C32" s="84" t="s">
        <v>124</v>
      </c>
      <c r="D32" s="2" t="s">
        <v>42</v>
      </c>
      <c r="E32" s="29" t="s">
        <v>49</v>
      </c>
      <c r="F32" s="39"/>
      <c r="G32" s="44" t="s">
        <v>121</v>
      </c>
      <c r="H32" s="23"/>
    </row>
    <row r="33" spans="2:8" ht="20.100000000000001" hidden="1" customHeight="1" thickBot="1" x14ac:dyDescent="0.45">
      <c r="B33" s="85"/>
      <c r="C33" s="87"/>
      <c r="D33" s="2" t="s">
        <v>44</v>
      </c>
      <c r="E33" s="29" t="s">
        <v>49</v>
      </c>
      <c r="F33" s="39"/>
      <c r="G33" s="44" t="s">
        <v>121</v>
      </c>
      <c r="H33" s="23"/>
    </row>
    <row r="34" spans="2:8" ht="20.100000000000001" hidden="1" customHeight="1" thickBot="1" x14ac:dyDescent="0.45">
      <c r="B34" s="85"/>
      <c r="C34" s="87"/>
      <c r="D34" s="2" t="s">
        <v>45</v>
      </c>
      <c r="E34" s="29" t="s">
        <v>49</v>
      </c>
      <c r="F34" s="39"/>
      <c r="G34" s="44"/>
    </row>
    <row r="35" spans="2:8" ht="20.100000000000001" hidden="1" customHeight="1" thickBot="1" x14ac:dyDescent="0.45">
      <c r="B35" s="85"/>
      <c r="C35" s="88"/>
      <c r="D35" s="2" t="s">
        <v>46</v>
      </c>
      <c r="E35" s="29" t="s">
        <v>49</v>
      </c>
      <c r="F35" s="40">
        <f>F32-F33+F34</f>
        <v>0</v>
      </c>
      <c r="G35" s="44"/>
      <c r="H35" s="23"/>
    </row>
    <row r="36" spans="2:8" ht="20.100000000000001" customHeight="1" thickBot="1" x14ac:dyDescent="0.45">
      <c r="B36" s="85"/>
      <c r="C36" s="84" t="s">
        <v>48</v>
      </c>
      <c r="D36" s="2" t="s">
        <v>45</v>
      </c>
      <c r="E36" s="29" t="s">
        <v>49</v>
      </c>
      <c r="F36" s="50"/>
      <c r="G36" s="44" t="s">
        <v>121</v>
      </c>
      <c r="H36" s="23"/>
    </row>
    <row r="37" spans="2:8" ht="20.100000000000001" customHeight="1" thickBot="1" x14ac:dyDescent="0.45">
      <c r="B37" s="85"/>
      <c r="C37" s="85"/>
      <c r="D37" s="2" t="s">
        <v>130</v>
      </c>
      <c r="E37" s="29" t="s">
        <v>49</v>
      </c>
      <c r="F37" s="53"/>
      <c r="G37" s="44" t="s">
        <v>121</v>
      </c>
      <c r="H37" s="23"/>
    </row>
    <row r="38" spans="2:8" ht="20.100000000000001" customHeight="1" thickBot="1" x14ac:dyDescent="0.45">
      <c r="B38" s="85"/>
      <c r="C38" s="85"/>
      <c r="D38" s="2" t="s">
        <v>131</v>
      </c>
      <c r="E38" s="29" t="s">
        <v>49</v>
      </c>
      <c r="F38" s="54"/>
      <c r="G38" s="44" t="s">
        <v>121</v>
      </c>
      <c r="H38" s="23"/>
    </row>
    <row r="39" spans="2:8" ht="20.100000000000001" customHeight="1" thickBot="1" x14ac:dyDescent="0.45">
      <c r="B39" s="85"/>
      <c r="C39" s="88"/>
      <c r="D39" s="2" t="s">
        <v>46</v>
      </c>
      <c r="E39" s="29" t="s">
        <v>49</v>
      </c>
      <c r="F39" s="53"/>
      <c r="G39" s="44" t="s">
        <v>121</v>
      </c>
      <c r="H39" s="23"/>
    </row>
    <row r="40" spans="2:8" ht="20.100000000000001" hidden="1" customHeight="1" thickBot="1" x14ac:dyDescent="0.45">
      <c r="B40" s="85"/>
      <c r="C40" s="84" t="s">
        <v>50</v>
      </c>
      <c r="D40" s="2" t="s">
        <v>125</v>
      </c>
      <c r="E40" s="29" t="s">
        <v>126</v>
      </c>
      <c r="F40" s="51"/>
      <c r="G40" s="44" t="s">
        <v>121</v>
      </c>
      <c r="H40" s="23"/>
    </row>
    <row r="41" spans="2:8" ht="20.100000000000001" hidden="1" customHeight="1" thickBot="1" x14ac:dyDescent="0.45">
      <c r="B41" s="85"/>
      <c r="C41" s="87"/>
      <c r="D41" s="2" t="s">
        <v>53</v>
      </c>
      <c r="E41" s="29" t="s">
        <v>54</v>
      </c>
      <c r="F41" s="49"/>
      <c r="G41" s="44" t="s">
        <v>121</v>
      </c>
      <c r="H41" s="23"/>
    </row>
    <row r="42" spans="2:8" ht="20.100000000000001" customHeight="1" thickBot="1" x14ac:dyDescent="0.45">
      <c r="B42" s="85"/>
      <c r="C42" s="88"/>
      <c r="D42" s="2" t="s">
        <v>55</v>
      </c>
      <c r="E42" s="29" t="s">
        <v>56</v>
      </c>
      <c r="F42" s="52"/>
      <c r="G42" s="44" t="s">
        <v>121</v>
      </c>
      <c r="H42" s="23"/>
    </row>
    <row r="43" spans="2:8" ht="20.100000000000001" customHeight="1" thickBot="1" x14ac:dyDescent="0.45">
      <c r="B43" s="85"/>
      <c r="C43" s="84" t="s">
        <v>91</v>
      </c>
      <c r="D43" s="2" t="s">
        <v>57</v>
      </c>
      <c r="E43" s="29" t="s">
        <v>115</v>
      </c>
      <c r="F43" s="56">
        <v>4.2000000000000002E-4</v>
      </c>
      <c r="G43" s="44" t="s">
        <v>132</v>
      </c>
      <c r="H43" s="23"/>
    </row>
    <row r="44" spans="2:8" ht="20.100000000000001" customHeight="1" thickBot="1" x14ac:dyDescent="0.45">
      <c r="B44" s="85"/>
      <c r="C44" s="88"/>
      <c r="D44" s="2" t="s">
        <v>58</v>
      </c>
      <c r="E44" s="29" t="s">
        <v>116</v>
      </c>
      <c r="F44" s="56">
        <v>2.4889999999999999</v>
      </c>
      <c r="G44" s="44" t="s">
        <v>127</v>
      </c>
      <c r="H44" s="23"/>
    </row>
    <row r="45" spans="2:8" ht="20.100000000000001" customHeight="1" thickBot="1" x14ac:dyDescent="0.45">
      <c r="B45" s="85"/>
      <c r="C45" s="84" t="s">
        <v>95</v>
      </c>
      <c r="D45" s="2" t="s">
        <v>93</v>
      </c>
      <c r="E45" s="29" t="s">
        <v>117</v>
      </c>
      <c r="F45" s="58">
        <f>F36*F43</f>
        <v>0</v>
      </c>
      <c r="G45" s="44" t="s">
        <v>120</v>
      </c>
      <c r="H45" s="23"/>
    </row>
    <row r="46" spans="2:8" ht="20.100000000000001" customHeight="1" thickBot="1" x14ac:dyDescent="0.45">
      <c r="B46" s="85"/>
      <c r="C46" s="87"/>
      <c r="D46" s="2" t="s">
        <v>96</v>
      </c>
      <c r="E46" s="29" t="s">
        <v>117</v>
      </c>
      <c r="F46" s="58">
        <f>F42/1000*F44</f>
        <v>0</v>
      </c>
      <c r="G46" s="44" t="s">
        <v>120</v>
      </c>
      <c r="H46" s="23"/>
    </row>
    <row r="47" spans="2:8" ht="20.100000000000001" customHeight="1" thickBot="1" x14ac:dyDescent="0.45">
      <c r="B47" s="85"/>
      <c r="C47" s="88"/>
      <c r="D47" s="4" t="s">
        <v>97</v>
      </c>
      <c r="E47" s="29" t="s">
        <v>117</v>
      </c>
      <c r="F47" s="59">
        <f>SUM(F45:F46)</f>
        <v>0</v>
      </c>
      <c r="G47" s="44" t="s">
        <v>120</v>
      </c>
      <c r="H47" s="23"/>
    </row>
    <row r="48" spans="2:8" ht="20.100000000000001" customHeight="1" thickBot="1" x14ac:dyDescent="0.45">
      <c r="B48" s="85"/>
      <c r="C48" s="2" t="s">
        <v>98</v>
      </c>
      <c r="D48" s="4" t="s">
        <v>99</v>
      </c>
      <c r="E48" s="29" t="s">
        <v>117</v>
      </c>
      <c r="F48" s="58">
        <f>F39*F43</f>
        <v>0</v>
      </c>
      <c r="G48" s="44" t="s">
        <v>120</v>
      </c>
      <c r="H48" s="23"/>
    </row>
    <row r="49" spans="2:8" ht="20.100000000000001" customHeight="1" thickBot="1" x14ac:dyDescent="0.45">
      <c r="B49" s="85"/>
      <c r="C49" s="2" t="s">
        <v>100</v>
      </c>
      <c r="D49" s="2" t="s">
        <v>101</v>
      </c>
      <c r="E49" s="29" t="s">
        <v>117</v>
      </c>
      <c r="F49" s="60">
        <f>F47-SUM(F48:F48)</f>
        <v>0</v>
      </c>
      <c r="G49" s="45" t="s">
        <v>120</v>
      </c>
      <c r="H49" s="23"/>
    </row>
    <row r="50" spans="2:8" ht="20.100000000000001" customHeight="1" thickBot="1" x14ac:dyDescent="0.45">
      <c r="B50" s="85"/>
      <c r="C50" s="84" t="s">
        <v>103</v>
      </c>
      <c r="D50" s="2" t="s">
        <v>93</v>
      </c>
      <c r="E50" s="29" t="s">
        <v>118</v>
      </c>
      <c r="F50" s="58">
        <f>ROUND(F45*1000/F$18,0)</f>
        <v>0</v>
      </c>
      <c r="G50" s="45" t="s">
        <v>120</v>
      </c>
      <c r="H50" s="23"/>
    </row>
    <row r="51" spans="2:8" ht="20.100000000000001" customHeight="1" thickBot="1" x14ac:dyDescent="0.45">
      <c r="B51" s="85"/>
      <c r="C51" s="87"/>
      <c r="D51" s="2" t="s">
        <v>96</v>
      </c>
      <c r="E51" s="29" t="s">
        <v>118</v>
      </c>
      <c r="F51" s="58">
        <f>ROUND(F46*1000/F$18,0)</f>
        <v>0</v>
      </c>
      <c r="G51" s="44" t="s">
        <v>120</v>
      </c>
      <c r="H51" s="23"/>
    </row>
    <row r="52" spans="2:8" ht="20.100000000000001" customHeight="1" thickBot="1" x14ac:dyDescent="0.45">
      <c r="B52" s="85"/>
      <c r="C52" s="88"/>
      <c r="D52" s="2" t="s">
        <v>104</v>
      </c>
      <c r="E52" s="29" t="s">
        <v>118</v>
      </c>
      <c r="F52" s="58">
        <f>SUM(F50:F51)</f>
        <v>0</v>
      </c>
      <c r="G52" s="44" t="s">
        <v>120</v>
      </c>
      <c r="H52" s="23"/>
    </row>
    <row r="53" spans="2:8" ht="20.100000000000001" customHeight="1" thickBot="1" x14ac:dyDescent="0.45">
      <c r="B53" s="85"/>
      <c r="C53" s="2" t="s">
        <v>98</v>
      </c>
      <c r="D53" s="2" t="s">
        <v>93</v>
      </c>
      <c r="E53" s="29" t="s">
        <v>118</v>
      </c>
      <c r="F53" s="58">
        <f>ROUND(F48*1000/F$18,0)</f>
        <v>0</v>
      </c>
      <c r="G53" s="44" t="s">
        <v>120</v>
      </c>
      <c r="H53" s="23"/>
    </row>
    <row r="54" spans="2:8" ht="20.100000000000001" customHeight="1" thickBot="1" x14ac:dyDescent="0.45">
      <c r="B54" s="85"/>
      <c r="C54" s="30" t="s">
        <v>128</v>
      </c>
      <c r="D54" s="31"/>
      <c r="E54" s="34" t="s">
        <v>118</v>
      </c>
      <c r="F54" s="57">
        <f>F52-F53</f>
        <v>0</v>
      </c>
      <c r="G54" s="44" t="s">
        <v>120</v>
      </c>
      <c r="H54" s="23"/>
    </row>
    <row r="55" spans="2:8" ht="20.100000000000001" customHeight="1" thickBot="1" x14ac:dyDescent="0.45">
      <c r="B55" s="85"/>
      <c r="C55" s="32" t="s">
        <v>60</v>
      </c>
      <c r="D55" s="33"/>
      <c r="E55" s="35" t="s">
        <v>118</v>
      </c>
      <c r="F55" s="62" t="e">
        <f>ROUND(-240*LOG(F6,10)+485,0)</f>
        <v>#NUM!</v>
      </c>
      <c r="G55" s="44" t="s">
        <v>120</v>
      </c>
      <c r="H55" s="23"/>
    </row>
    <row r="56" spans="2:8" ht="20.100000000000001" customHeight="1" thickBot="1" x14ac:dyDescent="0.45">
      <c r="B56" s="86"/>
      <c r="C56" s="90" t="s">
        <v>61</v>
      </c>
      <c r="D56" s="91"/>
      <c r="E56" s="36"/>
      <c r="F56" s="63" t="e">
        <f>IF(F54&lt;F55,"○","×")</f>
        <v>#NUM!</v>
      </c>
      <c r="G56" s="44" t="s">
        <v>120</v>
      </c>
      <c r="H56" s="23"/>
    </row>
    <row r="57" spans="2:8" ht="20.100000000000001" customHeight="1" thickBot="1" x14ac:dyDescent="0.45">
      <c r="B57" s="84" t="s">
        <v>112</v>
      </c>
      <c r="C57" s="100" t="s">
        <v>64</v>
      </c>
      <c r="D57" s="101"/>
      <c r="E57" s="37"/>
      <c r="F57" s="64" t="s">
        <v>65</v>
      </c>
      <c r="G57" s="44" t="s">
        <v>133</v>
      </c>
      <c r="H57" s="23"/>
    </row>
    <row r="58" spans="2:8" ht="20.100000000000001" customHeight="1" thickBot="1" x14ac:dyDescent="0.45">
      <c r="B58" s="87"/>
      <c r="C58" s="92" t="s">
        <v>30</v>
      </c>
      <c r="D58" s="93"/>
      <c r="E58" s="29" t="s">
        <v>31</v>
      </c>
      <c r="F58" s="65">
        <f>F18</f>
        <v>72676</v>
      </c>
      <c r="G58" s="44" t="s">
        <v>133</v>
      </c>
      <c r="H58" s="23"/>
    </row>
    <row r="59" spans="2:8" ht="20.100000000000001" customHeight="1" thickBot="1" x14ac:dyDescent="0.45">
      <c r="B59" s="87"/>
      <c r="C59" s="84" t="s">
        <v>67</v>
      </c>
      <c r="D59" s="16" t="s">
        <v>68</v>
      </c>
      <c r="E59" s="29" t="s">
        <v>21</v>
      </c>
      <c r="F59" s="66">
        <v>49.32</v>
      </c>
      <c r="G59" s="44" t="s">
        <v>133</v>
      </c>
      <c r="H59" s="23"/>
    </row>
    <row r="60" spans="2:8" ht="20.100000000000001" customHeight="1" thickBot="1" x14ac:dyDescent="0.45">
      <c r="B60" s="87"/>
      <c r="C60" s="88"/>
      <c r="D60" s="2" t="s">
        <v>69</v>
      </c>
      <c r="E60" s="29" t="s">
        <v>70</v>
      </c>
      <c r="F60" s="67">
        <f>ROUND(11.08/50.68*100,2)</f>
        <v>21.86</v>
      </c>
      <c r="G60" s="44" t="s">
        <v>133</v>
      </c>
      <c r="H60" s="23"/>
    </row>
    <row r="61" spans="2:8" ht="20.100000000000001" customHeight="1" thickBot="1" x14ac:dyDescent="0.45">
      <c r="B61" s="87"/>
      <c r="C61" s="2" t="s">
        <v>71</v>
      </c>
      <c r="D61" s="2" t="s">
        <v>72</v>
      </c>
      <c r="E61" s="29" t="s">
        <v>73</v>
      </c>
      <c r="F61" s="68">
        <f>F58*(1-F59/100)*F60/100</f>
        <v>8051.5182204799985</v>
      </c>
      <c r="G61" s="44" t="s">
        <v>120</v>
      </c>
      <c r="H61" s="23"/>
    </row>
    <row r="62" spans="2:8" ht="20.100000000000001" customHeight="1" thickBot="1" x14ac:dyDescent="0.45">
      <c r="B62" s="87"/>
      <c r="C62" s="2" t="s">
        <v>91</v>
      </c>
      <c r="D62" s="2" t="s">
        <v>74</v>
      </c>
      <c r="E62" s="29" t="s">
        <v>119</v>
      </c>
      <c r="F62" s="69">
        <v>2730</v>
      </c>
      <c r="G62" s="44" t="s">
        <v>127</v>
      </c>
      <c r="H62" s="23"/>
    </row>
    <row r="63" spans="2:8" ht="20.100000000000001" customHeight="1" thickBot="1" x14ac:dyDescent="0.45">
      <c r="B63" s="87"/>
      <c r="C63" s="2" t="s">
        <v>75</v>
      </c>
      <c r="D63" s="4" t="s">
        <v>106</v>
      </c>
      <c r="E63" s="29" t="s">
        <v>117</v>
      </c>
      <c r="F63" s="70">
        <f>ROUND(F62/1000*F61,0)</f>
        <v>21981</v>
      </c>
      <c r="G63" s="44" t="s">
        <v>120</v>
      </c>
      <c r="H63" s="23"/>
    </row>
    <row r="64" spans="2:8" ht="20.100000000000001" customHeight="1" thickBot="1" x14ac:dyDescent="0.45">
      <c r="B64" s="87"/>
      <c r="C64" s="30" t="s">
        <v>128</v>
      </c>
      <c r="D64" s="31"/>
      <c r="E64" s="34" t="s">
        <v>118</v>
      </c>
      <c r="F64" s="71">
        <f>ROUND((1-F59/100)*F60/100*F62,0)</f>
        <v>302</v>
      </c>
      <c r="G64" s="44" t="s">
        <v>120</v>
      </c>
      <c r="H64" s="23"/>
    </row>
    <row r="65" spans="2:8" ht="20.100000000000001" customHeight="1" thickBot="1" x14ac:dyDescent="0.45">
      <c r="B65" s="87"/>
      <c r="C65" s="32" t="s">
        <v>60</v>
      </c>
      <c r="D65" s="33"/>
      <c r="E65" s="35" t="s">
        <v>118</v>
      </c>
      <c r="F65" s="61">
        <v>335</v>
      </c>
      <c r="G65" s="44" t="s">
        <v>127</v>
      </c>
      <c r="H65" s="23"/>
    </row>
    <row r="66" spans="2:8" ht="20.100000000000001" customHeight="1" thickBot="1" x14ac:dyDescent="0.45">
      <c r="B66" s="87"/>
      <c r="C66" s="90" t="s">
        <v>61</v>
      </c>
      <c r="D66" s="91"/>
      <c r="E66" s="36"/>
      <c r="F66" s="72" t="str">
        <f>IF(F64&lt;F65,"○","×")</f>
        <v>○</v>
      </c>
      <c r="G66" s="44"/>
      <c r="H66" s="23"/>
    </row>
    <row r="67" spans="2:8" ht="20.100000000000001" hidden="1" customHeight="1" thickBot="1" x14ac:dyDescent="0.45">
      <c r="B67" s="87"/>
      <c r="C67" s="92" t="s">
        <v>30</v>
      </c>
      <c r="D67" s="93"/>
      <c r="E67" s="29" t="s">
        <v>31</v>
      </c>
      <c r="F67" s="94"/>
      <c r="G67" s="97"/>
      <c r="H67" s="23"/>
    </row>
    <row r="68" spans="2:8" ht="20.100000000000001" hidden="1" customHeight="1" thickBot="1" x14ac:dyDescent="0.45">
      <c r="B68" s="87"/>
      <c r="C68" s="84" t="s">
        <v>76</v>
      </c>
      <c r="D68" s="16" t="s">
        <v>77</v>
      </c>
      <c r="E68" s="29" t="s">
        <v>21</v>
      </c>
      <c r="F68" s="95"/>
      <c r="G68" s="98"/>
      <c r="H68" s="23"/>
    </row>
    <row r="69" spans="2:8" ht="20.100000000000001" hidden="1" customHeight="1" thickBot="1" x14ac:dyDescent="0.45">
      <c r="B69" s="87"/>
      <c r="C69" s="86"/>
      <c r="D69" s="4" t="s">
        <v>78</v>
      </c>
      <c r="E69" s="29" t="s">
        <v>31</v>
      </c>
      <c r="F69" s="95"/>
      <c r="G69" s="98"/>
      <c r="H69" s="23"/>
    </row>
    <row r="70" spans="2:8" ht="20.100000000000001" hidden="1" customHeight="1" thickBot="1" x14ac:dyDescent="0.45">
      <c r="B70" s="87"/>
      <c r="C70" s="84" t="s">
        <v>107</v>
      </c>
      <c r="D70" s="2" t="s">
        <v>79</v>
      </c>
      <c r="E70" s="29" t="s">
        <v>102</v>
      </c>
      <c r="F70" s="95"/>
      <c r="G70" s="98"/>
      <c r="H70" s="23"/>
    </row>
    <row r="71" spans="2:8" ht="20.100000000000001" hidden="1" customHeight="1" thickBot="1" x14ac:dyDescent="0.45">
      <c r="B71" s="87"/>
      <c r="C71" s="86"/>
      <c r="D71" s="2" t="s">
        <v>74</v>
      </c>
      <c r="E71" s="29" t="s">
        <v>105</v>
      </c>
      <c r="F71" s="95"/>
      <c r="G71" s="98"/>
      <c r="H71" s="23"/>
    </row>
    <row r="72" spans="2:8" ht="20.100000000000001" hidden="1" customHeight="1" thickBot="1" x14ac:dyDescent="0.45">
      <c r="B72" s="87"/>
      <c r="C72" s="2" t="s">
        <v>80</v>
      </c>
      <c r="D72" s="2" t="s">
        <v>81</v>
      </c>
      <c r="E72" s="29" t="s">
        <v>82</v>
      </c>
      <c r="F72" s="95"/>
      <c r="G72" s="98"/>
      <c r="H72" s="23"/>
    </row>
    <row r="73" spans="2:8" ht="20.100000000000001" hidden="1" customHeight="1" thickBot="1" x14ac:dyDescent="0.45">
      <c r="B73" s="87"/>
      <c r="C73" s="84" t="s">
        <v>108</v>
      </c>
      <c r="D73" s="4" t="s">
        <v>83</v>
      </c>
      <c r="E73" s="29" t="s">
        <v>94</v>
      </c>
      <c r="F73" s="95"/>
      <c r="G73" s="98"/>
      <c r="H73" s="23"/>
    </row>
    <row r="74" spans="2:8" ht="20.100000000000001" hidden="1" customHeight="1" thickBot="1" x14ac:dyDescent="0.45">
      <c r="B74" s="87"/>
      <c r="C74" s="87"/>
      <c r="D74" s="4" t="s">
        <v>84</v>
      </c>
      <c r="E74" s="29" t="s">
        <v>94</v>
      </c>
      <c r="F74" s="95"/>
      <c r="G74" s="98"/>
      <c r="H74" s="23"/>
    </row>
    <row r="75" spans="2:8" ht="20.100000000000001" hidden="1" customHeight="1" thickBot="1" x14ac:dyDescent="0.45">
      <c r="B75" s="87"/>
      <c r="C75" s="88"/>
      <c r="D75" s="4" t="s">
        <v>85</v>
      </c>
      <c r="E75" s="29" t="s">
        <v>94</v>
      </c>
      <c r="F75" s="95"/>
      <c r="G75" s="98"/>
      <c r="H75" s="23"/>
    </row>
    <row r="76" spans="2:8" ht="20.100000000000001" hidden="1" customHeight="1" thickBot="1" x14ac:dyDescent="0.45">
      <c r="B76" s="87"/>
      <c r="C76" s="84" t="s">
        <v>109</v>
      </c>
      <c r="D76" s="2" t="s">
        <v>86</v>
      </c>
      <c r="E76" s="29" t="s">
        <v>102</v>
      </c>
      <c r="F76" s="95"/>
      <c r="G76" s="98"/>
      <c r="H76" s="23"/>
    </row>
    <row r="77" spans="2:8" ht="20.100000000000001" hidden="1" customHeight="1" thickBot="1" x14ac:dyDescent="0.45">
      <c r="B77" s="87"/>
      <c r="C77" s="86"/>
      <c r="D77" s="2" t="s">
        <v>87</v>
      </c>
      <c r="E77" s="29" t="s">
        <v>102</v>
      </c>
      <c r="F77" s="95"/>
      <c r="G77" s="98"/>
      <c r="H77" s="23"/>
    </row>
    <row r="78" spans="2:8" ht="20.100000000000001" hidden="1" customHeight="1" thickBot="1" x14ac:dyDescent="0.45">
      <c r="B78" s="87"/>
      <c r="C78" s="30" t="s">
        <v>128</v>
      </c>
      <c r="D78" s="31"/>
      <c r="E78" s="34" t="s">
        <v>118</v>
      </c>
      <c r="F78" s="95"/>
      <c r="G78" s="98"/>
      <c r="H78" s="23"/>
    </row>
    <row r="79" spans="2:8" ht="20.100000000000001" hidden="1" customHeight="1" thickBot="1" x14ac:dyDescent="0.45">
      <c r="B79" s="87"/>
      <c r="C79" s="32" t="s">
        <v>60</v>
      </c>
      <c r="D79" s="33"/>
      <c r="E79" s="35" t="s">
        <v>118</v>
      </c>
      <c r="F79" s="95"/>
      <c r="G79" s="98"/>
      <c r="H79" s="23"/>
    </row>
    <row r="80" spans="2:8" ht="20.100000000000001" hidden="1" customHeight="1" thickBot="1" x14ac:dyDescent="0.45">
      <c r="B80" s="88"/>
      <c r="C80" s="90" t="s">
        <v>61</v>
      </c>
      <c r="D80" s="91"/>
      <c r="E80" s="36"/>
      <c r="F80" s="96"/>
      <c r="G80" s="99"/>
      <c r="H80" s="23"/>
    </row>
    <row r="81" spans="2:8" ht="20.100000000000001" customHeight="1" thickBot="1" x14ac:dyDescent="0.45">
      <c r="B81" s="84" t="s">
        <v>111</v>
      </c>
      <c r="C81" s="30" t="s">
        <v>128</v>
      </c>
      <c r="D81" s="31"/>
      <c r="E81" s="34" t="s">
        <v>118</v>
      </c>
      <c r="F81" s="73">
        <f>F54+F64</f>
        <v>302</v>
      </c>
      <c r="G81" s="44" t="s">
        <v>120</v>
      </c>
      <c r="H81" s="23"/>
    </row>
    <row r="82" spans="2:8" ht="20.100000000000001" customHeight="1" thickBot="1" x14ac:dyDescent="0.45">
      <c r="B82" s="85"/>
      <c r="C82" s="32" t="s">
        <v>60</v>
      </c>
      <c r="D82" s="33"/>
      <c r="E82" s="35" t="s">
        <v>118</v>
      </c>
      <c r="F82" s="74" t="e">
        <f>F55+F65</f>
        <v>#NUM!</v>
      </c>
      <c r="G82" s="44" t="s">
        <v>120</v>
      </c>
      <c r="H82" s="23"/>
    </row>
    <row r="83" spans="2:8" ht="20.100000000000001" customHeight="1" thickBot="1" x14ac:dyDescent="0.45">
      <c r="B83" s="86"/>
      <c r="C83" s="90" t="s">
        <v>61</v>
      </c>
      <c r="D83" s="91"/>
      <c r="E83" s="36"/>
      <c r="F83" s="75" t="e">
        <f>IF(F81&lt;F82,"○","×")</f>
        <v>#NUM!</v>
      </c>
      <c r="G83" s="44"/>
      <c r="H83" s="23"/>
    </row>
  </sheetData>
  <mergeCells count="33">
    <mergeCell ref="B2:G2"/>
    <mergeCell ref="C66:D66"/>
    <mergeCell ref="C67:D67"/>
    <mergeCell ref="F67:F80"/>
    <mergeCell ref="B81:B83"/>
    <mergeCell ref="C83:D83"/>
    <mergeCell ref="G67:G80"/>
    <mergeCell ref="C68:C69"/>
    <mergeCell ref="C70:C71"/>
    <mergeCell ref="C73:C75"/>
    <mergeCell ref="C76:C77"/>
    <mergeCell ref="C80:D80"/>
    <mergeCell ref="C56:D56"/>
    <mergeCell ref="B57:B80"/>
    <mergeCell ref="C57:D57"/>
    <mergeCell ref="C58:D58"/>
    <mergeCell ref="C59:C60"/>
    <mergeCell ref="C43:C44"/>
    <mergeCell ref="C45:C47"/>
    <mergeCell ref="C50:C52"/>
    <mergeCell ref="C16:C18"/>
    <mergeCell ref="C40:C42"/>
    <mergeCell ref="C19:C22"/>
    <mergeCell ref="C24:C27"/>
    <mergeCell ref="C28:C31"/>
    <mergeCell ref="C32:C35"/>
    <mergeCell ref="B4:D4"/>
    <mergeCell ref="B5:B56"/>
    <mergeCell ref="C5:C8"/>
    <mergeCell ref="C9:C11"/>
    <mergeCell ref="D9:D10"/>
    <mergeCell ref="C12:C15"/>
    <mergeCell ref="C36:C3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8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EE6CF-0DEE-47CC-8A62-5FDE495CFB21}">
  <sheetPr>
    <pageSetUpPr fitToPage="1"/>
  </sheetPr>
  <dimension ref="A1:AB20"/>
  <sheetViews>
    <sheetView zoomScale="85" zoomScaleNormal="85" zoomScaleSheetLayoutView="55" workbookViewId="0">
      <selection activeCell="D23" sqref="D23"/>
    </sheetView>
  </sheetViews>
  <sheetFormatPr defaultColWidth="7.25" defaultRowHeight="11.25" x14ac:dyDescent="0.15"/>
  <cols>
    <col min="1" max="1" width="3.75" style="132" customWidth="1"/>
    <col min="2" max="2" width="3.25" style="132" customWidth="1"/>
    <col min="3" max="3" width="11.5" style="132" customWidth="1"/>
    <col min="4" max="4" width="31.25" style="132" customWidth="1"/>
    <col min="5" max="5" width="7.5" style="132" customWidth="1"/>
    <col min="6" max="6" width="11.75" style="132" customWidth="1"/>
    <col min="7" max="26" width="11.625" style="132" customWidth="1"/>
    <col min="27" max="27" width="2" style="132" customWidth="1"/>
    <col min="28" max="28" width="9.25" style="132" customWidth="1"/>
    <col min="29" max="260" width="7.25" style="132"/>
    <col min="261" max="261" width="3.75" style="132" customWidth="1"/>
    <col min="262" max="262" width="2.375" style="132" customWidth="1"/>
    <col min="263" max="263" width="12.875" style="132" customWidth="1"/>
    <col min="264" max="264" width="9.875" style="132" bestFit="1" customWidth="1"/>
    <col min="265" max="265" width="11.75" style="132" customWidth="1"/>
    <col min="266" max="266" width="5.75" style="132" bestFit="1" customWidth="1"/>
    <col min="267" max="282" width="11.625" style="132" customWidth="1"/>
    <col min="283" max="283" width="2" style="132" customWidth="1"/>
    <col min="284" max="284" width="9.25" style="132" customWidth="1"/>
    <col min="285" max="516" width="7.25" style="132"/>
    <col min="517" max="517" width="3.75" style="132" customWidth="1"/>
    <col min="518" max="518" width="2.375" style="132" customWidth="1"/>
    <col min="519" max="519" width="12.875" style="132" customWidth="1"/>
    <col min="520" max="520" width="9.875" style="132" bestFit="1" customWidth="1"/>
    <col min="521" max="521" width="11.75" style="132" customWidth="1"/>
    <col min="522" max="522" width="5.75" style="132" bestFit="1" customWidth="1"/>
    <col min="523" max="538" width="11.625" style="132" customWidth="1"/>
    <col min="539" max="539" width="2" style="132" customWidth="1"/>
    <col min="540" max="540" width="9.25" style="132" customWidth="1"/>
    <col min="541" max="772" width="7.25" style="132"/>
    <col min="773" max="773" width="3.75" style="132" customWidth="1"/>
    <col min="774" max="774" width="2.375" style="132" customWidth="1"/>
    <col min="775" max="775" width="12.875" style="132" customWidth="1"/>
    <col min="776" max="776" width="9.875" style="132" bestFit="1" customWidth="1"/>
    <col min="777" max="777" width="11.75" style="132" customWidth="1"/>
    <col min="778" max="778" width="5.75" style="132" bestFit="1" customWidth="1"/>
    <col min="779" max="794" width="11.625" style="132" customWidth="1"/>
    <col min="795" max="795" width="2" style="132" customWidth="1"/>
    <col min="796" max="796" width="9.25" style="132" customWidth="1"/>
    <col min="797" max="1028" width="7.25" style="132"/>
    <col min="1029" max="1029" width="3.75" style="132" customWidth="1"/>
    <col min="1030" max="1030" width="2.375" style="132" customWidth="1"/>
    <col min="1031" max="1031" width="12.875" style="132" customWidth="1"/>
    <col min="1032" max="1032" width="9.875" style="132" bestFit="1" customWidth="1"/>
    <col min="1033" max="1033" width="11.75" style="132" customWidth="1"/>
    <col min="1034" max="1034" width="5.75" style="132" bestFit="1" customWidth="1"/>
    <col min="1035" max="1050" width="11.625" style="132" customWidth="1"/>
    <col min="1051" max="1051" width="2" style="132" customWidth="1"/>
    <col min="1052" max="1052" width="9.25" style="132" customWidth="1"/>
    <col min="1053" max="1284" width="7.25" style="132"/>
    <col min="1285" max="1285" width="3.75" style="132" customWidth="1"/>
    <col min="1286" max="1286" width="2.375" style="132" customWidth="1"/>
    <col min="1287" max="1287" width="12.875" style="132" customWidth="1"/>
    <col min="1288" max="1288" width="9.875" style="132" bestFit="1" customWidth="1"/>
    <col min="1289" max="1289" width="11.75" style="132" customWidth="1"/>
    <col min="1290" max="1290" width="5.75" style="132" bestFit="1" customWidth="1"/>
    <col min="1291" max="1306" width="11.625" style="132" customWidth="1"/>
    <col min="1307" max="1307" width="2" style="132" customWidth="1"/>
    <col min="1308" max="1308" width="9.25" style="132" customWidth="1"/>
    <col min="1309" max="1540" width="7.25" style="132"/>
    <col min="1541" max="1541" width="3.75" style="132" customWidth="1"/>
    <col min="1542" max="1542" width="2.375" style="132" customWidth="1"/>
    <col min="1543" max="1543" width="12.875" style="132" customWidth="1"/>
    <col min="1544" max="1544" width="9.875" style="132" bestFit="1" customWidth="1"/>
    <col min="1545" max="1545" width="11.75" style="132" customWidth="1"/>
    <col min="1546" max="1546" width="5.75" style="132" bestFit="1" customWidth="1"/>
    <col min="1547" max="1562" width="11.625" style="132" customWidth="1"/>
    <col min="1563" max="1563" width="2" style="132" customWidth="1"/>
    <col min="1564" max="1564" width="9.25" style="132" customWidth="1"/>
    <col min="1565" max="1796" width="7.25" style="132"/>
    <col min="1797" max="1797" width="3.75" style="132" customWidth="1"/>
    <col min="1798" max="1798" width="2.375" style="132" customWidth="1"/>
    <col min="1799" max="1799" width="12.875" style="132" customWidth="1"/>
    <col min="1800" max="1800" width="9.875" style="132" bestFit="1" customWidth="1"/>
    <col min="1801" max="1801" width="11.75" style="132" customWidth="1"/>
    <col min="1802" max="1802" width="5.75" style="132" bestFit="1" customWidth="1"/>
    <col min="1803" max="1818" width="11.625" style="132" customWidth="1"/>
    <col min="1819" max="1819" width="2" style="132" customWidth="1"/>
    <col min="1820" max="1820" width="9.25" style="132" customWidth="1"/>
    <col min="1821" max="2052" width="7.25" style="132"/>
    <col min="2053" max="2053" width="3.75" style="132" customWidth="1"/>
    <col min="2054" max="2054" width="2.375" style="132" customWidth="1"/>
    <col min="2055" max="2055" width="12.875" style="132" customWidth="1"/>
    <col min="2056" max="2056" width="9.875" style="132" bestFit="1" customWidth="1"/>
    <col min="2057" max="2057" width="11.75" style="132" customWidth="1"/>
    <col min="2058" max="2058" width="5.75" style="132" bestFit="1" customWidth="1"/>
    <col min="2059" max="2074" width="11.625" style="132" customWidth="1"/>
    <col min="2075" max="2075" width="2" style="132" customWidth="1"/>
    <col min="2076" max="2076" width="9.25" style="132" customWidth="1"/>
    <col min="2077" max="2308" width="7.25" style="132"/>
    <col min="2309" max="2309" width="3.75" style="132" customWidth="1"/>
    <col min="2310" max="2310" width="2.375" style="132" customWidth="1"/>
    <col min="2311" max="2311" width="12.875" style="132" customWidth="1"/>
    <col min="2312" max="2312" width="9.875" style="132" bestFit="1" customWidth="1"/>
    <col min="2313" max="2313" width="11.75" style="132" customWidth="1"/>
    <col min="2314" max="2314" width="5.75" style="132" bestFit="1" customWidth="1"/>
    <col min="2315" max="2330" width="11.625" style="132" customWidth="1"/>
    <col min="2331" max="2331" width="2" style="132" customWidth="1"/>
    <col min="2332" max="2332" width="9.25" style="132" customWidth="1"/>
    <col min="2333" max="2564" width="7.25" style="132"/>
    <col min="2565" max="2565" width="3.75" style="132" customWidth="1"/>
    <col min="2566" max="2566" width="2.375" style="132" customWidth="1"/>
    <col min="2567" max="2567" width="12.875" style="132" customWidth="1"/>
    <col min="2568" max="2568" width="9.875" style="132" bestFit="1" customWidth="1"/>
    <col min="2569" max="2569" width="11.75" style="132" customWidth="1"/>
    <col min="2570" max="2570" width="5.75" style="132" bestFit="1" customWidth="1"/>
    <col min="2571" max="2586" width="11.625" style="132" customWidth="1"/>
    <col min="2587" max="2587" width="2" style="132" customWidth="1"/>
    <col min="2588" max="2588" width="9.25" style="132" customWidth="1"/>
    <col min="2589" max="2820" width="7.25" style="132"/>
    <col min="2821" max="2821" width="3.75" style="132" customWidth="1"/>
    <col min="2822" max="2822" width="2.375" style="132" customWidth="1"/>
    <col min="2823" max="2823" width="12.875" style="132" customWidth="1"/>
    <col min="2824" max="2824" width="9.875" style="132" bestFit="1" customWidth="1"/>
    <col min="2825" max="2825" width="11.75" style="132" customWidth="1"/>
    <col min="2826" max="2826" width="5.75" style="132" bestFit="1" customWidth="1"/>
    <col min="2827" max="2842" width="11.625" style="132" customWidth="1"/>
    <col min="2843" max="2843" width="2" style="132" customWidth="1"/>
    <col min="2844" max="2844" width="9.25" style="132" customWidth="1"/>
    <col min="2845" max="3076" width="7.25" style="132"/>
    <col min="3077" max="3077" width="3.75" style="132" customWidth="1"/>
    <col min="3078" max="3078" width="2.375" style="132" customWidth="1"/>
    <col min="3079" max="3079" width="12.875" style="132" customWidth="1"/>
    <col min="3080" max="3080" width="9.875" style="132" bestFit="1" customWidth="1"/>
    <col min="3081" max="3081" width="11.75" style="132" customWidth="1"/>
    <col min="3082" max="3082" width="5.75" style="132" bestFit="1" customWidth="1"/>
    <col min="3083" max="3098" width="11.625" style="132" customWidth="1"/>
    <col min="3099" max="3099" width="2" style="132" customWidth="1"/>
    <col min="3100" max="3100" width="9.25" style="132" customWidth="1"/>
    <col min="3101" max="3332" width="7.25" style="132"/>
    <col min="3333" max="3333" width="3.75" style="132" customWidth="1"/>
    <col min="3334" max="3334" width="2.375" style="132" customWidth="1"/>
    <col min="3335" max="3335" width="12.875" style="132" customWidth="1"/>
    <col min="3336" max="3336" width="9.875" style="132" bestFit="1" customWidth="1"/>
    <col min="3337" max="3337" width="11.75" style="132" customWidth="1"/>
    <col min="3338" max="3338" width="5.75" style="132" bestFit="1" customWidth="1"/>
    <col min="3339" max="3354" width="11.625" style="132" customWidth="1"/>
    <col min="3355" max="3355" width="2" style="132" customWidth="1"/>
    <col min="3356" max="3356" width="9.25" style="132" customWidth="1"/>
    <col min="3357" max="3588" width="7.25" style="132"/>
    <col min="3589" max="3589" width="3.75" style="132" customWidth="1"/>
    <col min="3590" max="3590" width="2.375" style="132" customWidth="1"/>
    <col min="3591" max="3591" width="12.875" style="132" customWidth="1"/>
    <col min="3592" max="3592" width="9.875" style="132" bestFit="1" customWidth="1"/>
    <col min="3593" max="3593" width="11.75" style="132" customWidth="1"/>
    <col min="3594" max="3594" width="5.75" style="132" bestFit="1" customWidth="1"/>
    <col min="3595" max="3610" width="11.625" style="132" customWidth="1"/>
    <col min="3611" max="3611" width="2" style="132" customWidth="1"/>
    <col min="3612" max="3612" width="9.25" style="132" customWidth="1"/>
    <col min="3613" max="3844" width="7.25" style="132"/>
    <col min="3845" max="3845" width="3.75" style="132" customWidth="1"/>
    <col min="3846" max="3846" width="2.375" style="132" customWidth="1"/>
    <col min="3847" max="3847" width="12.875" style="132" customWidth="1"/>
    <col min="3848" max="3848" width="9.875" style="132" bestFit="1" customWidth="1"/>
    <col min="3849" max="3849" width="11.75" style="132" customWidth="1"/>
    <col min="3850" max="3850" width="5.75" style="132" bestFit="1" customWidth="1"/>
    <col min="3851" max="3866" width="11.625" style="132" customWidth="1"/>
    <col min="3867" max="3867" width="2" style="132" customWidth="1"/>
    <col min="3868" max="3868" width="9.25" style="132" customWidth="1"/>
    <col min="3869" max="4100" width="7.25" style="132"/>
    <col min="4101" max="4101" width="3.75" style="132" customWidth="1"/>
    <col min="4102" max="4102" width="2.375" style="132" customWidth="1"/>
    <col min="4103" max="4103" width="12.875" style="132" customWidth="1"/>
    <col min="4104" max="4104" width="9.875" style="132" bestFit="1" customWidth="1"/>
    <col min="4105" max="4105" width="11.75" style="132" customWidth="1"/>
    <col min="4106" max="4106" width="5.75" style="132" bestFit="1" customWidth="1"/>
    <col min="4107" max="4122" width="11.625" style="132" customWidth="1"/>
    <col min="4123" max="4123" width="2" style="132" customWidth="1"/>
    <col min="4124" max="4124" width="9.25" style="132" customWidth="1"/>
    <col min="4125" max="4356" width="7.25" style="132"/>
    <col min="4357" max="4357" width="3.75" style="132" customWidth="1"/>
    <col min="4358" max="4358" width="2.375" style="132" customWidth="1"/>
    <col min="4359" max="4359" width="12.875" style="132" customWidth="1"/>
    <col min="4360" max="4360" width="9.875" style="132" bestFit="1" customWidth="1"/>
    <col min="4361" max="4361" width="11.75" style="132" customWidth="1"/>
    <col min="4362" max="4362" width="5.75" style="132" bestFit="1" customWidth="1"/>
    <col min="4363" max="4378" width="11.625" style="132" customWidth="1"/>
    <col min="4379" max="4379" width="2" style="132" customWidth="1"/>
    <col min="4380" max="4380" width="9.25" style="132" customWidth="1"/>
    <col min="4381" max="4612" width="7.25" style="132"/>
    <col min="4613" max="4613" width="3.75" style="132" customWidth="1"/>
    <col min="4614" max="4614" width="2.375" style="132" customWidth="1"/>
    <col min="4615" max="4615" width="12.875" style="132" customWidth="1"/>
    <col min="4616" max="4616" width="9.875" style="132" bestFit="1" customWidth="1"/>
    <col min="4617" max="4617" width="11.75" style="132" customWidth="1"/>
    <col min="4618" max="4618" width="5.75" style="132" bestFit="1" customWidth="1"/>
    <col min="4619" max="4634" width="11.625" style="132" customWidth="1"/>
    <col min="4635" max="4635" width="2" style="132" customWidth="1"/>
    <col min="4636" max="4636" width="9.25" style="132" customWidth="1"/>
    <col min="4637" max="4868" width="7.25" style="132"/>
    <col min="4869" max="4869" width="3.75" style="132" customWidth="1"/>
    <col min="4870" max="4870" width="2.375" style="132" customWidth="1"/>
    <col min="4871" max="4871" width="12.875" style="132" customWidth="1"/>
    <col min="4872" max="4872" width="9.875" style="132" bestFit="1" customWidth="1"/>
    <col min="4873" max="4873" width="11.75" style="132" customWidth="1"/>
    <col min="4874" max="4874" width="5.75" style="132" bestFit="1" customWidth="1"/>
    <col min="4875" max="4890" width="11.625" style="132" customWidth="1"/>
    <col min="4891" max="4891" width="2" style="132" customWidth="1"/>
    <col min="4892" max="4892" width="9.25" style="132" customWidth="1"/>
    <col min="4893" max="5124" width="7.25" style="132"/>
    <col min="5125" max="5125" width="3.75" style="132" customWidth="1"/>
    <col min="5126" max="5126" width="2.375" style="132" customWidth="1"/>
    <col min="5127" max="5127" width="12.875" style="132" customWidth="1"/>
    <col min="5128" max="5128" width="9.875" style="132" bestFit="1" customWidth="1"/>
    <col min="5129" max="5129" width="11.75" style="132" customWidth="1"/>
    <col min="5130" max="5130" width="5.75" style="132" bestFit="1" customWidth="1"/>
    <col min="5131" max="5146" width="11.625" style="132" customWidth="1"/>
    <col min="5147" max="5147" width="2" style="132" customWidth="1"/>
    <col min="5148" max="5148" width="9.25" style="132" customWidth="1"/>
    <col min="5149" max="5380" width="7.25" style="132"/>
    <col min="5381" max="5381" width="3.75" style="132" customWidth="1"/>
    <col min="5382" max="5382" width="2.375" style="132" customWidth="1"/>
    <col min="5383" max="5383" width="12.875" style="132" customWidth="1"/>
    <col min="5384" max="5384" width="9.875" style="132" bestFit="1" customWidth="1"/>
    <col min="5385" max="5385" width="11.75" style="132" customWidth="1"/>
    <col min="5386" max="5386" width="5.75" style="132" bestFit="1" customWidth="1"/>
    <col min="5387" max="5402" width="11.625" style="132" customWidth="1"/>
    <col min="5403" max="5403" width="2" style="132" customWidth="1"/>
    <col min="5404" max="5404" width="9.25" style="132" customWidth="1"/>
    <col min="5405" max="5636" width="7.25" style="132"/>
    <col min="5637" max="5637" width="3.75" style="132" customWidth="1"/>
    <col min="5638" max="5638" width="2.375" style="132" customWidth="1"/>
    <col min="5639" max="5639" width="12.875" style="132" customWidth="1"/>
    <col min="5640" max="5640" width="9.875" style="132" bestFit="1" customWidth="1"/>
    <col min="5641" max="5641" width="11.75" style="132" customWidth="1"/>
    <col min="5642" max="5642" width="5.75" style="132" bestFit="1" customWidth="1"/>
    <col min="5643" max="5658" width="11.625" style="132" customWidth="1"/>
    <col min="5659" max="5659" width="2" style="132" customWidth="1"/>
    <col min="5660" max="5660" width="9.25" style="132" customWidth="1"/>
    <col min="5661" max="5892" width="7.25" style="132"/>
    <col min="5893" max="5893" width="3.75" style="132" customWidth="1"/>
    <col min="5894" max="5894" width="2.375" style="132" customWidth="1"/>
    <col min="5895" max="5895" width="12.875" style="132" customWidth="1"/>
    <col min="5896" max="5896" width="9.875" style="132" bestFit="1" customWidth="1"/>
    <col min="5897" max="5897" width="11.75" style="132" customWidth="1"/>
    <col min="5898" max="5898" width="5.75" style="132" bestFit="1" customWidth="1"/>
    <col min="5899" max="5914" width="11.625" style="132" customWidth="1"/>
    <col min="5915" max="5915" width="2" style="132" customWidth="1"/>
    <col min="5916" max="5916" width="9.25" style="132" customWidth="1"/>
    <col min="5917" max="6148" width="7.25" style="132"/>
    <col min="6149" max="6149" width="3.75" style="132" customWidth="1"/>
    <col min="6150" max="6150" width="2.375" style="132" customWidth="1"/>
    <col min="6151" max="6151" width="12.875" style="132" customWidth="1"/>
    <col min="6152" max="6152" width="9.875" style="132" bestFit="1" customWidth="1"/>
    <col min="6153" max="6153" width="11.75" style="132" customWidth="1"/>
    <col min="6154" max="6154" width="5.75" style="132" bestFit="1" customWidth="1"/>
    <col min="6155" max="6170" width="11.625" style="132" customWidth="1"/>
    <col min="6171" max="6171" width="2" style="132" customWidth="1"/>
    <col min="6172" max="6172" width="9.25" style="132" customWidth="1"/>
    <col min="6173" max="6404" width="7.25" style="132"/>
    <col min="6405" max="6405" width="3.75" style="132" customWidth="1"/>
    <col min="6406" max="6406" width="2.375" style="132" customWidth="1"/>
    <col min="6407" max="6407" width="12.875" style="132" customWidth="1"/>
    <col min="6408" max="6408" width="9.875" style="132" bestFit="1" customWidth="1"/>
    <col min="6409" max="6409" width="11.75" style="132" customWidth="1"/>
    <col min="6410" max="6410" width="5.75" style="132" bestFit="1" customWidth="1"/>
    <col min="6411" max="6426" width="11.625" style="132" customWidth="1"/>
    <col min="6427" max="6427" width="2" style="132" customWidth="1"/>
    <col min="6428" max="6428" width="9.25" style="132" customWidth="1"/>
    <col min="6429" max="6660" width="7.25" style="132"/>
    <col min="6661" max="6661" width="3.75" style="132" customWidth="1"/>
    <col min="6662" max="6662" width="2.375" style="132" customWidth="1"/>
    <col min="6663" max="6663" width="12.875" style="132" customWidth="1"/>
    <col min="6664" max="6664" width="9.875" style="132" bestFit="1" customWidth="1"/>
    <col min="6665" max="6665" width="11.75" style="132" customWidth="1"/>
    <col min="6666" max="6666" width="5.75" style="132" bestFit="1" customWidth="1"/>
    <col min="6667" max="6682" width="11.625" style="132" customWidth="1"/>
    <col min="6683" max="6683" width="2" style="132" customWidth="1"/>
    <col min="6684" max="6684" width="9.25" style="132" customWidth="1"/>
    <col min="6685" max="6916" width="7.25" style="132"/>
    <col min="6917" max="6917" width="3.75" style="132" customWidth="1"/>
    <col min="6918" max="6918" width="2.375" style="132" customWidth="1"/>
    <col min="6919" max="6919" width="12.875" style="132" customWidth="1"/>
    <col min="6920" max="6920" width="9.875" style="132" bestFit="1" customWidth="1"/>
    <col min="6921" max="6921" width="11.75" style="132" customWidth="1"/>
    <col min="6922" max="6922" width="5.75" style="132" bestFit="1" customWidth="1"/>
    <col min="6923" max="6938" width="11.625" style="132" customWidth="1"/>
    <col min="6939" max="6939" width="2" style="132" customWidth="1"/>
    <col min="6940" max="6940" width="9.25" style="132" customWidth="1"/>
    <col min="6941" max="7172" width="7.25" style="132"/>
    <col min="7173" max="7173" width="3.75" style="132" customWidth="1"/>
    <col min="7174" max="7174" width="2.375" style="132" customWidth="1"/>
    <col min="7175" max="7175" width="12.875" style="132" customWidth="1"/>
    <col min="7176" max="7176" width="9.875" style="132" bestFit="1" customWidth="1"/>
    <col min="7177" max="7177" width="11.75" style="132" customWidth="1"/>
    <col min="7178" max="7178" width="5.75" style="132" bestFit="1" customWidth="1"/>
    <col min="7179" max="7194" width="11.625" style="132" customWidth="1"/>
    <col min="7195" max="7195" width="2" style="132" customWidth="1"/>
    <col min="7196" max="7196" width="9.25" style="132" customWidth="1"/>
    <col min="7197" max="7428" width="7.25" style="132"/>
    <col min="7429" max="7429" width="3.75" style="132" customWidth="1"/>
    <col min="7430" max="7430" width="2.375" style="132" customWidth="1"/>
    <col min="7431" max="7431" width="12.875" style="132" customWidth="1"/>
    <col min="7432" max="7432" width="9.875" style="132" bestFit="1" customWidth="1"/>
    <col min="7433" max="7433" width="11.75" style="132" customWidth="1"/>
    <col min="7434" max="7434" width="5.75" style="132" bestFit="1" customWidth="1"/>
    <col min="7435" max="7450" width="11.625" style="132" customWidth="1"/>
    <col min="7451" max="7451" width="2" style="132" customWidth="1"/>
    <col min="7452" max="7452" width="9.25" style="132" customWidth="1"/>
    <col min="7453" max="7684" width="7.25" style="132"/>
    <col min="7685" max="7685" width="3.75" style="132" customWidth="1"/>
    <col min="7686" max="7686" width="2.375" style="132" customWidth="1"/>
    <col min="7687" max="7687" width="12.875" style="132" customWidth="1"/>
    <col min="7688" max="7688" width="9.875" style="132" bestFit="1" customWidth="1"/>
    <col min="7689" max="7689" width="11.75" style="132" customWidth="1"/>
    <col min="7690" max="7690" width="5.75" style="132" bestFit="1" customWidth="1"/>
    <col min="7691" max="7706" width="11.625" style="132" customWidth="1"/>
    <col min="7707" max="7707" width="2" style="132" customWidth="1"/>
    <col min="7708" max="7708" width="9.25" style="132" customWidth="1"/>
    <col min="7709" max="7940" width="7.25" style="132"/>
    <col min="7941" max="7941" width="3.75" style="132" customWidth="1"/>
    <col min="7942" max="7942" width="2.375" style="132" customWidth="1"/>
    <col min="7943" max="7943" width="12.875" style="132" customWidth="1"/>
    <col min="7944" max="7944" width="9.875" style="132" bestFit="1" customWidth="1"/>
    <col min="7945" max="7945" width="11.75" style="132" customWidth="1"/>
    <col min="7946" max="7946" width="5.75" style="132" bestFit="1" customWidth="1"/>
    <col min="7947" max="7962" width="11.625" style="132" customWidth="1"/>
    <col min="7963" max="7963" width="2" style="132" customWidth="1"/>
    <col min="7964" max="7964" width="9.25" style="132" customWidth="1"/>
    <col min="7965" max="8196" width="7.25" style="132"/>
    <col min="8197" max="8197" width="3.75" style="132" customWidth="1"/>
    <col min="8198" max="8198" width="2.375" style="132" customWidth="1"/>
    <col min="8199" max="8199" width="12.875" style="132" customWidth="1"/>
    <col min="8200" max="8200" width="9.875" style="132" bestFit="1" customWidth="1"/>
    <col min="8201" max="8201" width="11.75" style="132" customWidth="1"/>
    <col min="8202" max="8202" width="5.75" style="132" bestFit="1" customWidth="1"/>
    <col min="8203" max="8218" width="11.625" style="132" customWidth="1"/>
    <col min="8219" max="8219" width="2" style="132" customWidth="1"/>
    <col min="8220" max="8220" width="9.25" style="132" customWidth="1"/>
    <col min="8221" max="8452" width="7.25" style="132"/>
    <col min="8453" max="8453" width="3.75" style="132" customWidth="1"/>
    <col min="8454" max="8454" width="2.375" style="132" customWidth="1"/>
    <col min="8455" max="8455" width="12.875" style="132" customWidth="1"/>
    <col min="8456" max="8456" width="9.875" style="132" bestFit="1" customWidth="1"/>
    <col min="8457" max="8457" width="11.75" style="132" customWidth="1"/>
    <col min="8458" max="8458" width="5.75" style="132" bestFit="1" customWidth="1"/>
    <col min="8459" max="8474" width="11.625" style="132" customWidth="1"/>
    <col min="8475" max="8475" width="2" style="132" customWidth="1"/>
    <col min="8476" max="8476" width="9.25" style="132" customWidth="1"/>
    <col min="8477" max="8708" width="7.25" style="132"/>
    <col min="8709" max="8709" width="3.75" style="132" customWidth="1"/>
    <col min="8710" max="8710" width="2.375" style="132" customWidth="1"/>
    <col min="8711" max="8711" width="12.875" style="132" customWidth="1"/>
    <col min="8712" max="8712" width="9.875" style="132" bestFit="1" customWidth="1"/>
    <col min="8713" max="8713" width="11.75" style="132" customWidth="1"/>
    <col min="8714" max="8714" width="5.75" style="132" bestFit="1" customWidth="1"/>
    <col min="8715" max="8730" width="11.625" style="132" customWidth="1"/>
    <col min="8731" max="8731" width="2" style="132" customWidth="1"/>
    <col min="8732" max="8732" width="9.25" style="132" customWidth="1"/>
    <col min="8733" max="8964" width="7.25" style="132"/>
    <col min="8965" max="8965" width="3.75" style="132" customWidth="1"/>
    <col min="8966" max="8966" width="2.375" style="132" customWidth="1"/>
    <col min="8967" max="8967" width="12.875" style="132" customWidth="1"/>
    <col min="8968" max="8968" width="9.875" style="132" bestFit="1" customWidth="1"/>
    <col min="8969" max="8969" width="11.75" style="132" customWidth="1"/>
    <col min="8970" max="8970" width="5.75" style="132" bestFit="1" customWidth="1"/>
    <col min="8971" max="8986" width="11.625" style="132" customWidth="1"/>
    <col min="8987" max="8987" width="2" style="132" customWidth="1"/>
    <col min="8988" max="8988" width="9.25" style="132" customWidth="1"/>
    <col min="8989" max="9220" width="7.25" style="132"/>
    <col min="9221" max="9221" width="3.75" style="132" customWidth="1"/>
    <col min="9222" max="9222" width="2.375" style="132" customWidth="1"/>
    <col min="9223" max="9223" width="12.875" style="132" customWidth="1"/>
    <col min="9224" max="9224" width="9.875" style="132" bestFit="1" customWidth="1"/>
    <col min="9225" max="9225" width="11.75" style="132" customWidth="1"/>
    <col min="9226" max="9226" width="5.75" style="132" bestFit="1" customWidth="1"/>
    <col min="9227" max="9242" width="11.625" style="132" customWidth="1"/>
    <col min="9243" max="9243" width="2" style="132" customWidth="1"/>
    <col min="9244" max="9244" width="9.25" style="132" customWidth="1"/>
    <col min="9245" max="9476" width="7.25" style="132"/>
    <col min="9477" max="9477" width="3.75" style="132" customWidth="1"/>
    <col min="9478" max="9478" width="2.375" style="132" customWidth="1"/>
    <col min="9479" max="9479" width="12.875" style="132" customWidth="1"/>
    <col min="9480" max="9480" width="9.875" style="132" bestFit="1" customWidth="1"/>
    <col min="9481" max="9481" width="11.75" style="132" customWidth="1"/>
    <col min="9482" max="9482" width="5.75" style="132" bestFit="1" customWidth="1"/>
    <col min="9483" max="9498" width="11.625" style="132" customWidth="1"/>
    <col min="9499" max="9499" width="2" style="132" customWidth="1"/>
    <col min="9500" max="9500" width="9.25" style="132" customWidth="1"/>
    <col min="9501" max="9732" width="7.25" style="132"/>
    <col min="9733" max="9733" width="3.75" style="132" customWidth="1"/>
    <col min="9734" max="9734" width="2.375" style="132" customWidth="1"/>
    <col min="9735" max="9735" width="12.875" style="132" customWidth="1"/>
    <col min="9736" max="9736" width="9.875" style="132" bestFit="1" customWidth="1"/>
    <col min="9737" max="9737" width="11.75" style="132" customWidth="1"/>
    <col min="9738" max="9738" width="5.75" style="132" bestFit="1" customWidth="1"/>
    <col min="9739" max="9754" width="11.625" style="132" customWidth="1"/>
    <col min="9755" max="9755" width="2" style="132" customWidth="1"/>
    <col min="9756" max="9756" width="9.25" style="132" customWidth="1"/>
    <col min="9757" max="9988" width="7.25" style="132"/>
    <col min="9989" max="9989" width="3.75" style="132" customWidth="1"/>
    <col min="9990" max="9990" width="2.375" style="132" customWidth="1"/>
    <col min="9991" max="9991" width="12.875" style="132" customWidth="1"/>
    <col min="9992" max="9992" width="9.875" style="132" bestFit="1" customWidth="1"/>
    <col min="9993" max="9993" width="11.75" style="132" customWidth="1"/>
    <col min="9994" max="9994" width="5.75" style="132" bestFit="1" customWidth="1"/>
    <col min="9995" max="10010" width="11.625" style="132" customWidth="1"/>
    <col min="10011" max="10011" width="2" style="132" customWidth="1"/>
    <col min="10012" max="10012" width="9.25" style="132" customWidth="1"/>
    <col min="10013" max="10244" width="7.25" style="132"/>
    <col min="10245" max="10245" width="3.75" style="132" customWidth="1"/>
    <col min="10246" max="10246" width="2.375" style="132" customWidth="1"/>
    <col min="10247" max="10247" width="12.875" style="132" customWidth="1"/>
    <col min="10248" max="10248" width="9.875" style="132" bestFit="1" customWidth="1"/>
    <col min="10249" max="10249" width="11.75" style="132" customWidth="1"/>
    <col min="10250" max="10250" width="5.75" style="132" bestFit="1" customWidth="1"/>
    <col min="10251" max="10266" width="11.625" style="132" customWidth="1"/>
    <col min="10267" max="10267" width="2" style="132" customWidth="1"/>
    <col min="10268" max="10268" width="9.25" style="132" customWidth="1"/>
    <col min="10269" max="10500" width="7.25" style="132"/>
    <col min="10501" max="10501" width="3.75" style="132" customWidth="1"/>
    <col min="10502" max="10502" width="2.375" style="132" customWidth="1"/>
    <col min="10503" max="10503" width="12.875" style="132" customWidth="1"/>
    <col min="10504" max="10504" width="9.875" style="132" bestFit="1" customWidth="1"/>
    <col min="10505" max="10505" width="11.75" style="132" customWidth="1"/>
    <col min="10506" max="10506" width="5.75" style="132" bestFit="1" customWidth="1"/>
    <col min="10507" max="10522" width="11.625" style="132" customWidth="1"/>
    <col min="10523" max="10523" width="2" style="132" customWidth="1"/>
    <col min="10524" max="10524" width="9.25" style="132" customWidth="1"/>
    <col min="10525" max="10756" width="7.25" style="132"/>
    <col min="10757" max="10757" width="3.75" style="132" customWidth="1"/>
    <col min="10758" max="10758" width="2.375" style="132" customWidth="1"/>
    <col min="10759" max="10759" width="12.875" style="132" customWidth="1"/>
    <col min="10760" max="10760" width="9.875" style="132" bestFit="1" customWidth="1"/>
    <col min="10761" max="10761" width="11.75" style="132" customWidth="1"/>
    <col min="10762" max="10762" width="5.75" style="132" bestFit="1" customWidth="1"/>
    <col min="10763" max="10778" width="11.625" style="132" customWidth="1"/>
    <col min="10779" max="10779" width="2" style="132" customWidth="1"/>
    <col min="10780" max="10780" width="9.25" style="132" customWidth="1"/>
    <col min="10781" max="11012" width="7.25" style="132"/>
    <col min="11013" max="11013" width="3.75" style="132" customWidth="1"/>
    <col min="11014" max="11014" width="2.375" style="132" customWidth="1"/>
    <col min="11015" max="11015" width="12.875" style="132" customWidth="1"/>
    <col min="11016" max="11016" width="9.875" style="132" bestFit="1" customWidth="1"/>
    <col min="11017" max="11017" width="11.75" style="132" customWidth="1"/>
    <col min="11018" max="11018" width="5.75" style="132" bestFit="1" customWidth="1"/>
    <col min="11019" max="11034" width="11.625" style="132" customWidth="1"/>
    <col min="11035" max="11035" width="2" style="132" customWidth="1"/>
    <col min="11036" max="11036" width="9.25" style="132" customWidth="1"/>
    <col min="11037" max="11268" width="7.25" style="132"/>
    <col min="11269" max="11269" width="3.75" style="132" customWidth="1"/>
    <col min="11270" max="11270" width="2.375" style="132" customWidth="1"/>
    <col min="11271" max="11271" width="12.875" style="132" customWidth="1"/>
    <col min="11272" max="11272" width="9.875" style="132" bestFit="1" customWidth="1"/>
    <col min="11273" max="11273" width="11.75" style="132" customWidth="1"/>
    <col min="11274" max="11274" width="5.75" style="132" bestFit="1" customWidth="1"/>
    <col min="11275" max="11290" width="11.625" style="132" customWidth="1"/>
    <col min="11291" max="11291" width="2" style="132" customWidth="1"/>
    <col min="11292" max="11292" width="9.25" style="132" customWidth="1"/>
    <col min="11293" max="11524" width="7.25" style="132"/>
    <col min="11525" max="11525" width="3.75" style="132" customWidth="1"/>
    <col min="11526" max="11526" width="2.375" style="132" customWidth="1"/>
    <col min="11527" max="11527" width="12.875" style="132" customWidth="1"/>
    <col min="11528" max="11528" width="9.875" style="132" bestFit="1" customWidth="1"/>
    <col min="11529" max="11529" width="11.75" style="132" customWidth="1"/>
    <col min="11530" max="11530" width="5.75" style="132" bestFit="1" customWidth="1"/>
    <col min="11531" max="11546" width="11.625" style="132" customWidth="1"/>
    <col min="11547" max="11547" width="2" style="132" customWidth="1"/>
    <col min="11548" max="11548" width="9.25" style="132" customWidth="1"/>
    <col min="11549" max="11780" width="7.25" style="132"/>
    <col min="11781" max="11781" width="3.75" style="132" customWidth="1"/>
    <col min="11782" max="11782" width="2.375" style="132" customWidth="1"/>
    <col min="11783" max="11783" width="12.875" style="132" customWidth="1"/>
    <col min="11784" max="11784" width="9.875" style="132" bestFit="1" customWidth="1"/>
    <col min="11785" max="11785" width="11.75" style="132" customWidth="1"/>
    <col min="11786" max="11786" width="5.75" style="132" bestFit="1" customWidth="1"/>
    <col min="11787" max="11802" width="11.625" style="132" customWidth="1"/>
    <col min="11803" max="11803" width="2" style="132" customWidth="1"/>
    <col min="11804" max="11804" width="9.25" style="132" customWidth="1"/>
    <col min="11805" max="12036" width="7.25" style="132"/>
    <col min="12037" max="12037" width="3.75" style="132" customWidth="1"/>
    <col min="12038" max="12038" width="2.375" style="132" customWidth="1"/>
    <col min="12039" max="12039" width="12.875" style="132" customWidth="1"/>
    <col min="12040" max="12040" width="9.875" style="132" bestFit="1" customWidth="1"/>
    <col min="12041" max="12041" width="11.75" style="132" customWidth="1"/>
    <col min="12042" max="12042" width="5.75" style="132" bestFit="1" customWidth="1"/>
    <col min="12043" max="12058" width="11.625" style="132" customWidth="1"/>
    <col min="12059" max="12059" width="2" style="132" customWidth="1"/>
    <col min="12060" max="12060" width="9.25" style="132" customWidth="1"/>
    <col min="12061" max="12292" width="7.25" style="132"/>
    <col min="12293" max="12293" width="3.75" style="132" customWidth="1"/>
    <col min="12294" max="12294" width="2.375" style="132" customWidth="1"/>
    <col min="12295" max="12295" width="12.875" style="132" customWidth="1"/>
    <col min="12296" max="12296" width="9.875" style="132" bestFit="1" customWidth="1"/>
    <col min="12297" max="12297" width="11.75" style="132" customWidth="1"/>
    <col min="12298" max="12298" width="5.75" style="132" bestFit="1" customWidth="1"/>
    <col min="12299" max="12314" width="11.625" style="132" customWidth="1"/>
    <col min="12315" max="12315" width="2" style="132" customWidth="1"/>
    <col min="12316" max="12316" width="9.25" style="132" customWidth="1"/>
    <col min="12317" max="12548" width="7.25" style="132"/>
    <col min="12549" max="12549" width="3.75" style="132" customWidth="1"/>
    <col min="12550" max="12550" width="2.375" style="132" customWidth="1"/>
    <col min="12551" max="12551" width="12.875" style="132" customWidth="1"/>
    <col min="12552" max="12552" width="9.875" style="132" bestFit="1" customWidth="1"/>
    <col min="12553" max="12553" width="11.75" style="132" customWidth="1"/>
    <col min="12554" max="12554" width="5.75" style="132" bestFit="1" customWidth="1"/>
    <col min="12555" max="12570" width="11.625" style="132" customWidth="1"/>
    <col min="12571" max="12571" width="2" style="132" customWidth="1"/>
    <col min="12572" max="12572" width="9.25" style="132" customWidth="1"/>
    <col min="12573" max="12804" width="7.25" style="132"/>
    <col min="12805" max="12805" width="3.75" style="132" customWidth="1"/>
    <col min="12806" max="12806" width="2.375" style="132" customWidth="1"/>
    <col min="12807" max="12807" width="12.875" style="132" customWidth="1"/>
    <col min="12808" max="12808" width="9.875" style="132" bestFit="1" customWidth="1"/>
    <col min="12809" max="12809" width="11.75" style="132" customWidth="1"/>
    <col min="12810" max="12810" width="5.75" style="132" bestFit="1" customWidth="1"/>
    <col min="12811" max="12826" width="11.625" style="132" customWidth="1"/>
    <col min="12827" max="12827" width="2" style="132" customWidth="1"/>
    <col min="12828" max="12828" width="9.25" style="132" customWidth="1"/>
    <col min="12829" max="13060" width="7.25" style="132"/>
    <col min="13061" max="13061" width="3.75" style="132" customWidth="1"/>
    <col min="13062" max="13062" width="2.375" style="132" customWidth="1"/>
    <col min="13063" max="13063" width="12.875" style="132" customWidth="1"/>
    <col min="13064" max="13064" width="9.875" style="132" bestFit="1" customWidth="1"/>
    <col min="13065" max="13065" width="11.75" style="132" customWidth="1"/>
    <col min="13066" max="13066" width="5.75" style="132" bestFit="1" customWidth="1"/>
    <col min="13067" max="13082" width="11.625" style="132" customWidth="1"/>
    <col min="13083" max="13083" width="2" style="132" customWidth="1"/>
    <col min="13084" max="13084" width="9.25" style="132" customWidth="1"/>
    <col min="13085" max="13316" width="7.25" style="132"/>
    <col min="13317" max="13317" width="3.75" style="132" customWidth="1"/>
    <col min="13318" max="13318" width="2.375" style="132" customWidth="1"/>
    <col min="13319" max="13319" width="12.875" style="132" customWidth="1"/>
    <col min="13320" max="13320" width="9.875" style="132" bestFit="1" customWidth="1"/>
    <col min="13321" max="13321" width="11.75" style="132" customWidth="1"/>
    <col min="13322" max="13322" width="5.75" style="132" bestFit="1" customWidth="1"/>
    <col min="13323" max="13338" width="11.625" style="132" customWidth="1"/>
    <col min="13339" max="13339" width="2" style="132" customWidth="1"/>
    <col min="13340" max="13340" width="9.25" style="132" customWidth="1"/>
    <col min="13341" max="13572" width="7.25" style="132"/>
    <col min="13573" max="13573" width="3.75" style="132" customWidth="1"/>
    <col min="13574" max="13574" width="2.375" style="132" customWidth="1"/>
    <col min="13575" max="13575" width="12.875" style="132" customWidth="1"/>
    <col min="13576" max="13576" width="9.875" style="132" bestFit="1" customWidth="1"/>
    <col min="13577" max="13577" width="11.75" style="132" customWidth="1"/>
    <col min="13578" max="13578" width="5.75" style="132" bestFit="1" customWidth="1"/>
    <col min="13579" max="13594" width="11.625" style="132" customWidth="1"/>
    <col min="13595" max="13595" width="2" style="132" customWidth="1"/>
    <col min="13596" max="13596" width="9.25" style="132" customWidth="1"/>
    <col min="13597" max="13828" width="7.25" style="132"/>
    <col min="13829" max="13829" width="3.75" style="132" customWidth="1"/>
    <col min="13830" max="13830" width="2.375" style="132" customWidth="1"/>
    <col min="13831" max="13831" width="12.875" style="132" customWidth="1"/>
    <col min="13832" max="13832" width="9.875" style="132" bestFit="1" customWidth="1"/>
    <col min="13833" max="13833" width="11.75" style="132" customWidth="1"/>
    <col min="13834" max="13834" width="5.75" style="132" bestFit="1" customWidth="1"/>
    <col min="13835" max="13850" width="11.625" style="132" customWidth="1"/>
    <col min="13851" max="13851" width="2" style="132" customWidth="1"/>
    <col min="13852" max="13852" width="9.25" style="132" customWidth="1"/>
    <col min="13853" max="14084" width="7.25" style="132"/>
    <col min="14085" max="14085" width="3.75" style="132" customWidth="1"/>
    <col min="14086" max="14086" width="2.375" style="132" customWidth="1"/>
    <col min="14087" max="14087" width="12.875" style="132" customWidth="1"/>
    <col min="14088" max="14088" width="9.875" style="132" bestFit="1" customWidth="1"/>
    <col min="14089" max="14089" width="11.75" style="132" customWidth="1"/>
    <col min="14090" max="14090" width="5.75" style="132" bestFit="1" customWidth="1"/>
    <col min="14091" max="14106" width="11.625" style="132" customWidth="1"/>
    <col min="14107" max="14107" width="2" style="132" customWidth="1"/>
    <col min="14108" max="14108" width="9.25" style="132" customWidth="1"/>
    <col min="14109" max="14340" width="7.25" style="132"/>
    <col min="14341" max="14341" width="3.75" style="132" customWidth="1"/>
    <col min="14342" max="14342" width="2.375" style="132" customWidth="1"/>
    <col min="14343" max="14343" width="12.875" style="132" customWidth="1"/>
    <col min="14344" max="14344" width="9.875" style="132" bestFit="1" customWidth="1"/>
    <col min="14345" max="14345" width="11.75" style="132" customWidth="1"/>
    <col min="14346" max="14346" width="5.75" style="132" bestFit="1" customWidth="1"/>
    <col min="14347" max="14362" width="11.625" style="132" customWidth="1"/>
    <col min="14363" max="14363" width="2" style="132" customWidth="1"/>
    <col min="14364" max="14364" width="9.25" style="132" customWidth="1"/>
    <col min="14365" max="14596" width="7.25" style="132"/>
    <col min="14597" max="14597" width="3.75" style="132" customWidth="1"/>
    <col min="14598" max="14598" width="2.375" style="132" customWidth="1"/>
    <col min="14599" max="14599" width="12.875" style="132" customWidth="1"/>
    <col min="14600" max="14600" width="9.875" style="132" bestFit="1" customWidth="1"/>
    <col min="14601" max="14601" width="11.75" style="132" customWidth="1"/>
    <col min="14602" max="14602" width="5.75" style="132" bestFit="1" customWidth="1"/>
    <col min="14603" max="14618" width="11.625" style="132" customWidth="1"/>
    <col min="14619" max="14619" width="2" style="132" customWidth="1"/>
    <col min="14620" max="14620" width="9.25" style="132" customWidth="1"/>
    <col min="14621" max="14852" width="7.25" style="132"/>
    <col min="14853" max="14853" width="3.75" style="132" customWidth="1"/>
    <col min="14854" max="14854" width="2.375" style="132" customWidth="1"/>
    <col min="14855" max="14855" width="12.875" style="132" customWidth="1"/>
    <col min="14856" max="14856" width="9.875" style="132" bestFit="1" customWidth="1"/>
    <col min="14857" max="14857" width="11.75" style="132" customWidth="1"/>
    <col min="14858" max="14858" width="5.75" style="132" bestFit="1" customWidth="1"/>
    <col min="14859" max="14874" width="11.625" style="132" customWidth="1"/>
    <col min="14875" max="14875" width="2" style="132" customWidth="1"/>
    <col min="14876" max="14876" width="9.25" style="132" customWidth="1"/>
    <col min="14877" max="15108" width="7.25" style="132"/>
    <col min="15109" max="15109" width="3.75" style="132" customWidth="1"/>
    <col min="15110" max="15110" width="2.375" style="132" customWidth="1"/>
    <col min="15111" max="15111" width="12.875" style="132" customWidth="1"/>
    <col min="15112" max="15112" width="9.875" style="132" bestFit="1" customWidth="1"/>
    <col min="15113" max="15113" width="11.75" style="132" customWidth="1"/>
    <col min="15114" max="15114" width="5.75" style="132" bestFit="1" customWidth="1"/>
    <col min="15115" max="15130" width="11.625" style="132" customWidth="1"/>
    <col min="15131" max="15131" width="2" style="132" customWidth="1"/>
    <col min="15132" max="15132" width="9.25" style="132" customWidth="1"/>
    <col min="15133" max="15364" width="7.25" style="132"/>
    <col min="15365" max="15365" width="3.75" style="132" customWidth="1"/>
    <col min="15366" max="15366" width="2.375" style="132" customWidth="1"/>
    <col min="15367" max="15367" width="12.875" style="132" customWidth="1"/>
    <col min="15368" max="15368" width="9.875" style="132" bestFit="1" customWidth="1"/>
    <col min="15369" max="15369" width="11.75" style="132" customWidth="1"/>
    <col min="15370" max="15370" width="5.75" style="132" bestFit="1" customWidth="1"/>
    <col min="15371" max="15386" width="11.625" style="132" customWidth="1"/>
    <col min="15387" max="15387" width="2" style="132" customWidth="1"/>
    <col min="15388" max="15388" width="9.25" style="132" customWidth="1"/>
    <col min="15389" max="15620" width="7.25" style="132"/>
    <col min="15621" max="15621" width="3.75" style="132" customWidth="1"/>
    <col min="15622" max="15622" width="2.375" style="132" customWidth="1"/>
    <col min="15623" max="15623" width="12.875" style="132" customWidth="1"/>
    <col min="15624" max="15624" width="9.875" style="132" bestFit="1" customWidth="1"/>
    <col min="15625" max="15625" width="11.75" style="132" customWidth="1"/>
    <col min="15626" max="15626" width="5.75" style="132" bestFit="1" customWidth="1"/>
    <col min="15627" max="15642" width="11.625" style="132" customWidth="1"/>
    <col min="15643" max="15643" width="2" style="132" customWidth="1"/>
    <col min="15644" max="15644" width="9.25" style="132" customWidth="1"/>
    <col min="15645" max="15876" width="7.25" style="132"/>
    <col min="15877" max="15877" width="3.75" style="132" customWidth="1"/>
    <col min="15878" max="15878" width="2.375" style="132" customWidth="1"/>
    <col min="15879" max="15879" width="12.875" style="132" customWidth="1"/>
    <col min="15880" max="15880" width="9.875" style="132" bestFit="1" customWidth="1"/>
    <col min="15881" max="15881" width="11.75" style="132" customWidth="1"/>
    <col min="15882" max="15882" width="5.75" style="132" bestFit="1" customWidth="1"/>
    <col min="15883" max="15898" width="11.625" style="132" customWidth="1"/>
    <col min="15899" max="15899" width="2" style="132" customWidth="1"/>
    <col min="15900" max="15900" width="9.25" style="132" customWidth="1"/>
    <col min="15901" max="16132" width="7.25" style="132"/>
    <col min="16133" max="16133" width="3.75" style="132" customWidth="1"/>
    <col min="16134" max="16134" width="2.375" style="132" customWidth="1"/>
    <col min="16135" max="16135" width="12.875" style="132" customWidth="1"/>
    <col min="16136" max="16136" width="9.875" style="132" bestFit="1" customWidth="1"/>
    <col min="16137" max="16137" width="11.75" style="132" customWidth="1"/>
    <col min="16138" max="16138" width="5.75" style="132" bestFit="1" customWidth="1"/>
    <col min="16139" max="16154" width="11.625" style="132" customWidth="1"/>
    <col min="16155" max="16155" width="2" style="132" customWidth="1"/>
    <col min="16156" max="16156" width="9.25" style="132" customWidth="1"/>
    <col min="16157" max="16384" width="7.25" style="132"/>
  </cols>
  <sheetData>
    <row r="1" spans="1:27" s="127" customFormat="1" ht="20.100000000000001" customHeight="1" x14ac:dyDescent="0.15">
      <c r="A1" s="77" t="s">
        <v>170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</row>
    <row r="2" spans="1:27" s="127" customFormat="1" ht="8.25" customHeight="1" x14ac:dyDescent="0.15">
      <c r="B2" s="128"/>
      <c r="C2" s="128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</row>
    <row r="3" spans="1:27" s="127" customFormat="1" ht="20.100000000000001" customHeight="1" x14ac:dyDescent="0.15">
      <c r="A3" s="130" t="s">
        <v>171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</row>
    <row r="4" spans="1:27" ht="8.25" customHeight="1" x14ac:dyDescent="0.2"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</row>
    <row r="5" spans="1:27" ht="18" thickBot="1" x14ac:dyDescent="0.25"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</row>
    <row r="6" spans="1:27" s="142" customFormat="1" ht="24.95" customHeight="1" thickBot="1" x14ac:dyDescent="0.2">
      <c r="A6" s="134"/>
      <c r="B6" s="135" t="s">
        <v>136</v>
      </c>
      <c r="C6" s="136"/>
      <c r="D6" s="136"/>
      <c r="E6" s="137"/>
      <c r="F6" s="138" t="s">
        <v>137</v>
      </c>
      <c r="G6" s="139" t="s">
        <v>138</v>
      </c>
      <c r="H6" s="140" t="s">
        <v>139</v>
      </c>
      <c r="I6" s="139" t="s">
        <v>140</v>
      </c>
      <c r="J6" s="140" t="s">
        <v>141</v>
      </c>
      <c r="K6" s="139" t="s">
        <v>142</v>
      </c>
      <c r="L6" s="140" t="s">
        <v>143</v>
      </c>
      <c r="M6" s="139" t="s">
        <v>144</v>
      </c>
      <c r="N6" s="140" t="s">
        <v>145</v>
      </c>
      <c r="O6" s="139" t="s">
        <v>146</v>
      </c>
      <c r="P6" s="140" t="s">
        <v>147</v>
      </c>
      <c r="Q6" s="139" t="s">
        <v>148</v>
      </c>
      <c r="R6" s="140" t="s">
        <v>149</v>
      </c>
      <c r="S6" s="139" t="s">
        <v>150</v>
      </c>
      <c r="T6" s="140" t="s">
        <v>151</v>
      </c>
      <c r="U6" s="139" t="s">
        <v>152</v>
      </c>
      <c r="V6" s="140" t="s">
        <v>153</v>
      </c>
      <c r="W6" s="139" t="s">
        <v>154</v>
      </c>
      <c r="X6" s="140" t="s">
        <v>155</v>
      </c>
      <c r="Y6" s="139" t="s">
        <v>156</v>
      </c>
      <c r="Z6" s="141" t="s">
        <v>157</v>
      </c>
    </row>
    <row r="7" spans="1:27" s="142" customFormat="1" ht="24.95" customHeight="1" x14ac:dyDescent="0.15">
      <c r="A7" s="134"/>
      <c r="B7" s="143"/>
      <c r="C7" s="144" t="s">
        <v>158</v>
      </c>
      <c r="D7" s="145"/>
      <c r="E7" s="146" t="s">
        <v>159</v>
      </c>
      <c r="F7" s="147">
        <f>SUM(G7:Z7)</f>
        <v>0</v>
      </c>
      <c r="G7" s="148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50"/>
    </row>
    <row r="8" spans="1:27" s="142" customFormat="1" ht="24.95" customHeight="1" x14ac:dyDescent="0.15">
      <c r="A8" s="134"/>
      <c r="B8" s="151"/>
      <c r="C8" s="152"/>
      <c r="D8" s="142" t="s">
        <v>160</v>
      </c>
      <c r="E8" s="153" t="s">
        <v>49</v>
      </c>
      <c r="F8" s="154">
        <f>SUM(G8:Z8)</f>
        <v>0</v>
      </c>
      <c r="G8" s="155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7"/>
    </row>
    <row r="9" spans="1:27" s="142" customFormat="1" ht="24.95" customHeight="1" x14ac:dyDescent="0.15">
      <c r="A9" s="134"/>
      <c r="B9" s="151"/>
      <c r="C9" s="158" t="s">
        <v>173</v>
      </c>
      <c r="D9" s="159"/>
      <c r="E9" s="160" t="s">
        <v>49</v>
      </c>
      <c r="F9" s="161">
        <f>SUM(G9:Z9)</f>
        <v>0</v>
      </c>
      <c r="G9" s="162">
        <f>G7-G8</f>
        <v>0</v>
      </c>
      <c r="H9" s="163">
        <f>H7-H8</f>
        <v>0</v>
      </c>
      <c r="I9" s="163">
        <f t="shared" ref="I9:Y9" si="0">I7-I8</f>
        <v>0</v>
      </c>
      <c r="J9" s="163">
        <f t="shared" si="0"/>
        <v>0</v>
      </c>
      <c r="K9" s="163">
        <f t="shared" si="0"/>
        <v>0</v>
      </c>
      <c r="L9" s="163">
        <f t="shared" si="0"/>
        <v>0</v>
      </c>
      <c r="M9" s="163">
        <f t="shared" si="0"/>
        <v>0</v>
      </c>
      <c r="N9" s="163">
        <f t="shared" si="0"/>
        <v>0</v>
      </c>
      <c r="O9" s="163">
        <f t="shared" si="0"/>
        <v>0</v>
      </c>
      <c r="P9" s="163">
        <f t="shared" si="0"/>
        <v>0</v>
      </c>
      <c r="Q9" s="163">
        <f t="shared" si="0"/>
        <v>0</v>
      </c>
      <c r="R9" s="163">
        <f t="shared" si="0"/>
        <v>0</v>
      </c>
      <c r="S9" s="163">
        <f t="shared" si="0"/>
        <v>0</v>
      </c>
      <c r="T9" s="163">
        <f t="shared" si="0"/>
        <v>0</v>
      </c>
      <c r="U9" s="163">
        <f t="shared" si="0"/>
        <v>0</v>
      </c>
      <c r="V9" s="163">
        <f t="shared" si="0"/>
        <v>0</v>
      </c>
      <c r="W9" s="163">
        <f t="shared" si="0"/>
        <v>0</v>
      </c>
      <c r="X9" s="163">
        <f t="shared" si="0"/>
        <v>0</v>
      </c>
      <c r="Y9" s="163">
        <f t="shared" si="0"/>
        <v>0</v>
      </c>
      <c r="Z9" s="164">
        <f>Z7-Z8</f>
        <v>0</v>
      </c>
    </row>
    <row r="10" spans="1:27" s="142" customFormat="1" ht="24.95" customHeight="1" thickBot="1" x14ac:dyDescent="0.2">
      <c r="A10" s="134"/>
      <c r="B10" s="165"/>
      <c r="C10" s="166" t="s">
        <v>172</v>
      </c>
      <c r="D10" s="167"/>
      <c r="E10" s="168" t="s">
        <v>161</v>
      </c>
      <c r="F10" s="169"/>
      <c r="G10" s="170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2"/>
    </row>
    <row r="11" spans="1:27" s="142" customFormat="1" ht="14.1" customHeight="1" x14ac:dyDescent="0.15">
      <c r="A11" s="134"/>
      <c r="B11" s="173"/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</row>
    <row r="12" spans="1:27" s="142" customFormat="1" ht="14.1" customHeight="1" x14ac:dyDescent="0.15">
      <c r="A12" s="134"/>
      <c r="B12" s="78" t="s">
        <v>162</v>
      </c>
      <c r="C12" s="174" t="s">
        <v>163</v>
      </c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</row>
    <row r="13" spans="1:27" s="142" customFormat="1" ht="14.1" customHeight="1" x14ac:dyDescent="0.15">
      <c r="A13" s="134"/>
      <c r="B13" s="78" t="s">
        <v>162</v>
      </c>
      <c r="C13" s="175" t="s">
        <v>164</v>
      </c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</row>
    <row r="14" spans="1:27" s="142" customFormat="1" ht="12" customHeight="1" x14ac:dyDescent="0.15">
      <c r="A14" s="134"/>
      <c r="B14" s="78" t="s">
        <v>162</v>
      </c>
      <c r="C14" s="79" t="s">
        <v>165</v>
      </c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</row>
    <row r="15" spans="1:27" s="142" customFormat="1" ht="12" customHeight="1" x14ac:dyDescent="0.15">
      <c r="A15" s="134"/>
      <c r="B15" s="78" t="s">
        <v>162</v>
      </c>
      <c r="C15" s="80" t="s">
        <v>166</v>
      </c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3"/>
      <c r="X15" s="173"/>
      <c r="Y15" s="173"/>
      <c r="Z15" s="173"/>
    </row>
    <row r="16" spans="1:27" ht="12" customHeight="1" x14ac:dyDescent="0.15">
      <c r="A16" s="177"/>
      <c r="B16" s="78" t="s">
        <v>162</v>
      </c>
      <c r="C16" s="174" t="s">
        <v>167</v>
      </c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</row>
    <row r="17" spans="2:28" ht="12" customHeight="1" x14ac:dyDescent="0.15">
      <c r="B17" s="78" t="s">
        <v>162</v>
      </c>
      <c r="C17" s="178" t="s">
        <v>168</v>
      </c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9"/>
      <c r="S17" s="179"/>
      <c r="T17" s="179"/>
      <c r="U17" s="179"/>
      <c r="V17" s="179"/>
      <c r="W17" s="176"/>
      <c r="X17" s="176"/>
      <c r="Y17" s="176"/>
    </row>
    <row r="18" spans="2:28" ht="14.1" customHeight="1" x14ac:dyDescent="0.15">
      <c r="W18" s="176"/>
      <c r="X18" s="176"/>
      <c r="Y18" s="176"/>
      <c r="Z18" s="176"/>
      <c r="AA18" s="176"/>
      <c r="AB18" s="176"/>
    </row>
    <row r="19" spans="2:28" ht="20.100000000000001" customHeight="1" x14ac:dyDescent="0.15"/>
    <row r="20" spans="2:28" ht="20.100000000000001" customHeight="1" x14ac:dyDescent="0.15"/>
  </sheetData>
  <mergeCells count="3">
    <mergeCell ref="A3:AA3"/>
    <mergeCell ref="B6:E6"/>
    <mergeCell ref="B7:B10"/>
  </mergeCells>
  <phoneticPr fontId="1"/>
  <printOptions horizontalCentered="1"/>
  <pageMargins left="0.78740157480314965" right="0.78740157480314965" top="0.98425196850393704" bottom="0.78740157480314965" header="0.51181102362204722" footer="0.78740157480314965"/>
  <pageSetup paperSize="8" scale="56" orientation="landscape" horizontalDpi="300" verticalDpi="300" copies="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K77"/>
  <sheetViews>
    <sheetView zoomScale="55" zoomScaleNormal="55" workbookViewId="0">
      <selection activeCell="I20" sqref="I20:K20"/>
    </sheetView>
  </sheetViews>
  <sheetFormatPr defaultColWidth="9" defaultRowHeight="20.100000000000001" customHeight="1" x14ac:dyDescent="0.4"/>
  <cols>
    <col min="1" max="1" width="9" style="17"/>
    <col min="2" max="2" width="15.375" style="17" customWidth="1"/>
    <col min="3" max="3" width="19.375" style="17" customWidth="1"/>
    <col min="4" max="4" width="27.125" style="17" customWidth="1"/>
    <col min="5" max="5" width="17.125" style="19" customWidth="1"/>
    <col min="6" max="11" width="16" style="17" customWidth="1"/>
    <col min="12" max="16384" width="9" style="17"/>
  </cols>
  <sheetData>
    <row r="2" spans="2:11" ht="20.100000000000001" customHeight="1" x14ac:dyDescent="0.4">
      <c r="B2" s="17" t="s">
        <v>110</v>
      </c>
    </row>
    <row r="3" spans="2:11" ht="20.100000000000001" customHeight="1" thickBot="1" x14ac:dyDescent="0.45"/>
    <row r="4" spans="2:11" ht="20.100000000000001" customHeight="1" thickBot="1" x14ac:dyDescent="0.45">
      <c r="B4" s="111"/>
      <c r="C4" s="112"/>
      <c r="D4" s="113"/>
      <c r="E4" s="1" t="s">
        <v>0</v>
      </c>
      <c r="F4" s="1" t="s">
        <v>1</v>
      </c>
      <c r="G4" s="1" t="s">
        <v>2</v>
      </c>
      <c r="H4" s="1" t="s">
        <v>3</v>
      </c>
      <c r="I4" s="1" t="s">
        <v>4</v>
      </c>
      <c r="J4" s="1" t="s">
        <v>5</v>
      </c>
      <c r="K4" s="1" t="s">
        <v>6</v>
      </c>
    </row>
    <row r="5" spans="2:11" ht="20.100000000000001" customHeight="1" thickBot="1" x14ac:dyDescent="0.45">
      <c r="B5" s="84" t="s">
        <v>113</v>
      </c>
      <c r="C5" s="84" t="s">
        <v>7</v>
      </c>
      <c r="D5" s="2" t="s">
        <v>8</v>
      </c>
      <c r="E5" s="3"/>
      <c r="F5" s="114" t="s">
        <v>9</v>
      </c>
      <c r="G5" s="115"/>
      <c r="H5" s="115"/>
      <c r="I5" s="115"/>
      <c r="J5" s="115"/>
      <c r="K5" s="116"/>
    </row>
    <row r="6" spans="2:11" ht="20.100000000000001" customHeight="1" thickBot="1" x14ac:dyDescent="0.45">
      <c r="B6" s="85"/>
      <c r="C6" s="87"/>
      <c r="D6" s="2" t="s">
        <v>10</v>
      </c>
      <c r="E6" s="3" t="s">
        <v>11</v>
      </c>
      <c r="F6" s="102">
        <v>300</v>
      </c>
      <c r="G6" s="103"/>
      <c r="H6" s="103"/>
      <c r="I6" s="103"/>
      <c r="J6" s="103"/>
      <c r="K6" s="104"/>
    </row>
    <row r="7" spans="2:11" ht="20.100000000000001" customHeight="1" thickBot="1" x14ac:dyDescent="0.45">
      <c r="B7" s="85"/>
      <c r="C7" s="87"/>
      <c r="D7" s="2" t="s">
        <v>12</v>
      </c>
      <c r="E7" s="3" t="s">
        <v>13</v>
      </c>
      <c r="F7" s="102">
        <v>150</v>
      </c>
      <c r="G7" s="103"/>
      <c r="H7" s="103"/>
      <c r="I7" s="103"/>
      <c r="J7" s="103"/>
      <c r="K7" s="104"/>
    </row>
    <row r="8" spans="2:11" ht="20.100000000000001" customHeight="1" thickBot="1" x14ac:dyDescent="0.45">
      <c r="B8" s="85"/>
      <c r="C8" s="88"/>
      <c r="D8" s="2" t="s">
        <v>14</v>
      </c>
      <c r="E8" s="3" t="s">
        <v>15</v>
      </c>
      <c r="F8" s="102">
        <v>2</v>
      </c>
      <c r="G8" s="103"/>
      <c r="H8" s="103"/>
      <c r="I8" s="103"/>
      <c r="J8" s="103"/>
      <c r="K8" s="104"/>
    </row>
    <row r="9" spans="2:11" ht="20.100000000000001" customHeight="1" thickBot="1" x14ac:dyDescent="0.45">
      <c r="B9" s="85"/>
      <c r="C9" s="84" t="s">
        <v>16</v>
      </c>
      <c r="D9" s="84" t="s">
        <v>17</v>
      </c>
      <c r="E9" s="3" t="s">
        <v>18</v>
      </c>
      <c r="F9" s="105">
        <v>7500</v>
      </c>
      <c r="G9" s="106"/>
      <c r="H9" s="106"/>
      <c r="I9" s="106"/>
      <c r="J9" s="106"/>
      <c r="K9" s="107"/>
    </row>
    <row r="10" spans="2:11" ht="20.100000000000001" customHeight="1" thickBot="1" x14ac:dyDescent="0.45">
      <c r="B10" s="85"/>
      <c r="C10" s="87"/>
      <c r="D10" s="88"/>
      <c r="E10" s="3" t="s">
        <v>19</v>
      </c>
      <c r="F10" s="105">
        <v>1800</v>
      </c>
      <c r="G10" s="106"/>
      <c r="H10" s="106"/>
      <c r="I10" s="106"/>
      <c r="J10" s="106"/>
      <c r="K10" s="107"/>
    </row>
    <row r="11" spans="2:11" ht="20.100000000000001" customHeight="1" thickBot="1" x14ac:dyDescent="0.45">
      <c r="B11" s="85"/>
      <c r="C11" s="88"/>
      <c r="D11" s="2" t="s">
        <v>20</v>
      </c>
      <c r="E11" s="3" t="s">
        <v>21</v>
      </c>
      <c r="F11" s="102">
        <v>10</v>
      </c>
      <c r="G11" s="103"/>
      <c r="H11" s="103"/>
      <c r="I11" s="103"/>
      <c r="J11" s="103"/>
      <c r="K11" s="104"/>
    </row>
    <row r="12" spans="2:11" ht="20.100000000000001" customHeight="1" thickBot="1" x14ac:dyDescent="0.45">
      <c r="B12" s="85"/>
      <c r="C12" s="84" t="s">
        <v>22</v>
      </c>
      <c r="D12" s="2" t="s">
        <v>23</v>
      </c>
      <c r="E12" s="3" t="s">
        <v>24</v>
      </c>
      <c r="F12" s="102">
        <v>280</v>
      </c>
      <c r="G12" s="103"/>
      <c r="H12" s="103"/>
      <c r="I12" s="103"/>
      <c r="J12" s="103"/>
      <c r="K12" s="104"/>
    </row>
    <row r="13" spans="2:11" ht="20.100000000000001" customHeight="1" thickBot="1" x14ac:dyDescent="0.45">
      <c r="B13" s="85"/>
      <c r="C13" s="87"/>
      <c r="D13" s="2" t="s">
        <v>25</v>
      </c>
      <c r="E13" s="3" t="s">
        <v>24</v>
      </c>
      <c r="F13" s="102">
        <v>205</v>
      </c>
      <c r="G13" s="103"/>
      <c r="H13" s="103"/>
      <c r="I13" s="103"/>
      <c r="J13" s="103"/>
      <c r="K13" s="104"/>
    </row>
    <row r="14" spans="2:11" ht="20.100000000000001" customHeight="1" thickBot="1" x14ac:dyDescent="0.45">
      <c r="B14" s="85"/>
      <c r="C14" s="87"/>
      <c r="D14" s="2" t="s">
        <v>26</v>
      </c>
      <c r="E14" s="3" t="s">
        <v>24</v>
      </c>
      <c r="F14" s="102">
        <v>150</v>
      </c>
      <c r="G14" s="103"/>
      <c r="H14" s="103"/>
      <c r="I14" s="103"/>
      <c r="J14" s="103"/>
      <c r="K14" s="104"/>
    </row>
    <row r="15" spans="2:11" ht="20.100000000000001" customHeight="1" thickBot="1" x14ac:dyDescent="0.45">
      <c r="B15" s="85"/>
      <c r="C15" s="88"/>
      <c r="D15" s="2" t="s">
        <v>27</v>
      </c>
      <c r="E15" s="3" t="s">
        <v>24</v>
      </c>
      <c r="F15" s="102">
        <v>10</v>
      </c>
      <c r="G15" s="103"/>
      <c r="H15" s="103"/>
      <c r="I15" s="103"/>
      <c r="J15" s="103"/>
      <c r="K15" s="104"/>
    </row>
    <row r="16" spans="2:11" ht="20.100000000000001" customHeight="1" thickBot="1" x14ac:dyDescent="0.45">
      <c r="B16" s="85"/>
      <c r="C16" s="84" t="s">
        <v>28</v>
      </c>
      <c r="D16" s="2" t="s">
        <v>25</v>
      </c>
      <c r="E16" s="3" t="s">
        <v>29</v>
      </c>
      <c r="F16" s="105">
        <v>61500</v>
      </c>
      <c r="G16" s="106"/>
      <c r="H16" s="106"/>
      <c r="I16" s="106"/>
      <c r="J16" s="106"/>
      <c r="K16" s="107"/>
    </row>
    <row r="17" spans="2:11" ht="20.100000000000001" customHeight="1" thickBot="1" x14ac:dyDescent="0.45">
      <c r="B17" s="85"/>
      <c r="C17" s="87"/>
      <c r="D17" s="2" t="s">
        <v>26</v>
      </c>
      <c r="E17" s="3" t="s">
        <v>29</v>
      </c>
      <c r="F17" s="105">
        <v>22500</v>
      </c>
      <c r="G17" s="106"/>
      <c r="H17" s="106"/>
      <c r="I17" s="106"/>
      <c r="J17" s="106"/>
      <c r="K17" s="107"/>
    </row>
    <row r="18" spans="2:11" ht="20.100000000000001" customHeight="1" thickBot="1" x14ac:dyDescent="0.45">
      <c r="B18" s="85"/>
      <c r="C18" s="88"/>
      <c r="D18" s="4" t="s">
        <v>30</v>
      </c>
      <c r="E18" s="3" t="s">
        <v>31</v>
      </c>
      <c r="F18" s="108">
        <v>84000</v>
      </c>
      <c r="G18" s="109"/>
      <c r="H18" s="109"/>
      <c r="I18" s="109"/>
      <c r="J18" s="109"/>
      <c r="K18" s="110"/>
    </row>
    <row r="19" spans="2:11" ht="20.100000000000001" customHeight="1" thickBot="1" x14ac:dyDescent="0.45">
      <c r="B19" s="85"/>
      <c r="C19" s="84" t="s">
        <v>32</v>
      </c>
      <c r="D19" s="2" t="s">
        <v>33</v>
      </c>
      <c r="E19" s="3" t="s">
        <v>21</v>
      </c>
      <c r="F19" s="114">
        <v>13</v>
      </c>
      <c r="G19" s="115"/>
      <c r="H19" s="116"/>
      <c r="I19" s="114">
        <v>18.5</v>
      </c>
      <c r="J19" s="115"/>
      <c r="K19" s="116"/>
    </row>
    <row r="20" spans="2:11" ht="20.100000000000001" customHeight="1" thickBot="1" x14ac:dyDescent="0.45">
      <c r="B20" s="85"/>
      <c r="C20" s="87"/>
      <c r="D20" s="2" t="s">
        <v>34</v>
      </c>
      <c r="E20" s="3" t="s">
        <v>21</v>
      </c>
      <c r="F20" s="114">
        <v>10</v>
      </c>
      <c r="G20" s="115"/>
      <c r="H20" s="116"/>
      <c r="I20" s="114">
        <v>15</v>
      </c>
      <c r="J20" s="115"/>
      <c r="K20" s="116"/>
    </row>
    <row r="21" spans="2:11" ht="20.100000000000001" customHeight="1" thickBot="1" x14ac:dyDescent="0.45">
      <c r="B21" s="85"/>
      <c r="C21" s="87"/>
      <c r="D21" s="2" t="s">
        <v>35</v>
      </c>
      <c r="E21" s="3" t="s">
        <v>36</v>
      </c>
      <c r="F21" s="108">
        <v>3385</v>
      </c>
      <c r="G21" s="109"/>
      <c r="H21" s="110"/>
      <c r="I21" s="108">
        <v>4818</v>
      </c>
      <c r="J21" s="109"/>
      <c r="K21" s="110"/>
    </row>
    <row r="22" spans="2:11" ht="20.100000000000001" customHeight="1" thickBot="1" x14ac:dyDescent="0.45">
      <c r="B22" s="85"/>
      <c r="C22" s="88"/>
      <c r="D22" s="2" t="s">
        <v>37</v>
      </c>
      <c r="E22" s="3" t="s">
        <v>36</v>
      </c>
      <c r="F22" s="108">
        <v>1354</v>
      </c>
      <c r="G22" s="109"/>
      <c r="H22" s="110"/>
      <c r="I22" s="108">
        <v>1927</v>
      </c>
      <c r="J22" s="109"/>
      <c r="K22" s="110"/>
    </row>
    <row r="23" spans="2:11" ht="20.100000000000001" customHeight="1" thickBot="1" x14ac:dyDescent="0.45">
      <c r="B23" s="85"/>
      <c r="C23" s="2" t="s">
        <v>38</v>
      </c>
      <c r="D23" s="2" t="s">
        <v>39</v>
      </c>
      <c r="E23" s="3" t="s">
        <v>40</v>
      </c>
      <c r="F23" s="114">
        <v>160</v>
      </c>
      <c r="G23" s="115"/>
      <c r="H23" s="115"/>
      <c r="I23" s="115"/>
      <c r="J23" s="115"/>
      <c r="K23" s="116"/>
    </row>
    <row r="24" spans="2:11" ht="20.100000000000001" customHeight="1" thickBot="1" x14ac:dyDescent="0.45">
      <c r="B24" s="85"/>
      <c r="C24" s="84" t="s">
        <v>41</v>
      </c>
      <c r="D24" s="2" t="s">
        <v>42</v>
      </c>
      <c r="E24" s="3" t="s">
        <v>43</v>
      </c>
      <c r="F24" s="5">
        <v>16656263</v>
      </c>
      <c r="G24" s="5">
        <v>16656263</v>
      </c>
      <c r="H24" s="5">
        <v>16656263</v>
      </c>
      <c r="I24" s="5">
        <v>23703144</v>
      </c>
      <c r="J24" s="5">
        <v>23703144</v>
      </c>
      <c r="K24" s="5">
        <v>23703144</v>
      </c>
    </row>
    <row r="25" spans="2:11" ht="20.100000000000001" customHeight="1" thickBot="1" x14ac:dyDescent="0.45">
      <c r="B25" s="85"/>
      <c r="C25" s="87"/>
      <c r="D25" s="2" t="s">
        <v>44</v>
      </c>
      <c r="E25" s="3" t="s">
        <v>43</v>
      </c>
      <c r="F25" s="5">
        <v>9840000</v>
      </c>
      <c r="G25" s="5">
        <v>9840000</v>
      </c>
      <c r="H25" s="5">
        <v>9840000</v>
      </c>
      <c r="I25" s="5">
        <v>9840000</v>
      </c>
      <c r="J25" s="5">
        <v>9840000</v>
      </c>
      <c r="K25" s="5">
        <v>9840000</v>
      </c>
    </row>
    <row r="26" spans="2:11" ht="20.100000000000001" customHeight="1" thickBot="1" x14ac:dyDescent="0.45">
      <c r="B26" s="85"/>
      <c r="C26" s="87"/>
      <c r="D26" s="2" t="s">
        <v>45</v>
      </c>
      <c r="E26" s="3" t="s">
        <v>43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</row>
    <row r="27" spans="2:11" ht="20.100000000000001" customHeight="1" thickBot="1" x14ac:dyDescent="0.45">
      <c r="B27" s="85"/>
      <c r="C27" s="88"/>
      <c r="D27" s="2" t="s">
        <v>46</v>
      </c>
      <c r="E27" s="3" t="s">
        <v>43</v>
      </c>
      <c r="F27" s="5">
        <v>6816263</v>
      </c>
      <c r="G27" s="5">
        <v>6816263</v>
      </c>
      <c r="H27" s="5">
        <v>6816263</v>
      </c>
      <c r="I27" s="5">
        <v>13863144</v>
      </c>
      <c r="J27" s="5">
        <v>13863144</v>
      </c>
      <c r="K27" s="5">
        <v>13863144</v>
      </c>
    </row>
    <row r="28" spans="2:11" ht="20.100000000000001" customHeight="1" thickBot="1" x14ac:dyDescent="0.45">
      <c r="B28" s="85"/>
      <c r="C28" s="84" t="s">
        <v>47</v>
      </c>
      <c r="D28" s="2" t="s">
        <v>42</v>
      </c>
      <c r="E28" s="3" t="s">
        <v>43</v>
      </c>
      <c r="F28" s="5">
        <v>4875004</v>
      </c>
      <c r="G28" s="5">
        <v>4875004</v>
      </c>
      <c r="H28" s="5">
        <v>4875004</v>
      </c>
      <c r="I28" s="5">
        <v>6937506</v>
      </c>
      <c r="J28" s="5">
        <v>6937506</v>
      </c>
      <c r="K28" s="5">
        <v>6937506</v>
      </c>
    </row>
    <row r="29" spans="2:11" ht="20.100000000000001" customHeight="1" thickBot="1" x14ac:dyDescent="0.45">
      <c r="B29" s="85"/>
      <c r="C29" s="87"/>
      <c r="D29" s="2" t="s">
        <v>44</v>
      </c>
      <c r="E29" s="3" t="s">
        <v>43</v>
      </c>
      <c r="F29" s="5">
        <v>3600000</v>
      </c>
      <c r="G29" s="5">
        <v>3600000</v>
      </c>
      <c r="H29" s="5">
        <v>3600000</v>
      </c>
      <c r="I29" s="5">
        <v>3600000</v>
      </c>
      <c r="J29" s="5">
        <v>3600000</v>
      </c>
      <c r="K29" s="5">
        <v>3600000</v>
      </c>
    </row>
    <row r="30" spans="2:11" ht="20.100000000000001" customHeight="1" thickBot="1" x14ac:dyDescent="0.45">
      <c r="B30" s="85"/>
      <c r="C30" s="87"/>
      <c r="D30" s="2" t="s">
        <v>45</v>
      </c>
      <c r="E30" s="3" t="s">
        <v>43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</row>
    <row r="31" spans="2:11" ht="20.100000000000001" customHeight="1" thickBot="1" x14ac:dyDescent="0.45">
      <c r="B31" s="85"/>
      <c r="C31" s="88"/>
      <c r="D31" s="2" t="s">
        <v>46</v>
      </c>
      <c r="E31" s="3" t="s">
        <v>43</v>
      </c>
      <c r="F31" s="5">
        <v>1275004</v>
      </c>
      <c r="G31" s="5">
        <v>1275004</v>
      </c>
      <c r="H31" s="5">
        <v>1275004</v>
      </c>
      <c r="I31" s="5">
        <v>3337506</v>
      </c>
      <c r="J31" s="5">
        <v>3337506</v>
      </c>
      <c r="K31" s="5">
        <v>3337506</v>
      </c>
    </row>
    <row r="32" spans="2:11" ht="20.100000000000001" customHeight="1" thickBot="1" x14ac:dyDescent="0.45">
      <c r="B32" s="85"/>
      <c r="C32" s="84" t="s">
        <v>48</v>
      </c>
      <c r="D32" s="2" t="s">
        <v>45</v>
      </c>
      <c r="E32" s="3" t="s">
        <v>49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</row>
    <row r="33" spans="2:11" ht="20.100000000000001" customHeight="1" thickBot="1" x14ac:dyDescent="0.45">
      <c r="B33" s="85"/>
      <c r="C33" s="88"/>
      <c r="D33" s="2" t="s">
        <v>46</v>
      </c>
      <c r="E33" s="3" t="s">
        <v>49</v>
      </c>
      <c r="F33" s="5">
        <v>8091267</v>
      </c>
      <c r="G33" s="5">
        <v>8091267</v>
      </c>
      <c r="H33" s="5">
        <v>8091267</v>
      </c>
      <c r="I33" s="5">
        <v>17200650</v>
      </c>
      <c r="J33" s="5">
        <v>17200650</v>
      </c>
      <c r="K33" s="5">
        <v>17200650</v>
      </c>
    </row>
    <row r="34" spans="2:11" ht="20.100000000000001" customHeight="1" thickBot="1" x14ac:dyDescent="0.45">
      <c r="B34" s="85"/>
      <c r="C34" s="84" t="s">
        <v>50</v>
      </c>
      <c r="D34" s="2" t="s">
        <v>51</v>
      </c>
      <c r="E34" s="3" t="s">
        <v>52</v>
      </c>
      <c r="F34" s="114">
        <v>4</v>
      </c>
      <c r="G34" s="115"/>
      <c r="H34" s="115"/>
      <c r="I34" s="115"/>
      <c r="J34" s="115"/>
      <c r="K34" s="116"/>
    </row>
    <row r="35" spans="2:11" ht="20.100000000000001" customHeight="1" thickBot="1" x14ac:dyDescent="0.45">
      <c r="B35" s="85"/>
      <c r="C35" s="87"/>
      <c r="D35" s="2" t="s">
        <v>53</v>
      </c>
      <c r="E35" s="3" t="s">
        <v>54</v>
      </c>
      <c r="F35" s="108">
        <v>7500</v>
      </c>
      <c r="G35" s="109"/>
      <c r="H35" s="109"/>
      <c r="I35" s="109"/>
      <c r="J35" s="109"/>
      <c r="K35" s="110"/>
    </row>
    <row r="36" spans="2:11" ht="20.100000000000001" customHeight="1" thickBot="1" x14ac:dyDescent="0.45">
      <c r="B36" s="85"/>
      <c r="C36" s="88"/>
      <c r="D36" s="2" t="s">
        <v>55</v>
      </c>
      <c r="E36" s="3" t="s">
        <v>56</v>
      </c>
      <c r="F36" s="108">
        <v>60000</v>
      </c>
      <c r="G36" s="109"/>
      <c r="H36" s="109"/>
      <c r="I36" s="109"/>
      <c r="J36" s="109"/>
      <c r="K36" s="110"/>
    </row>
    <row r="37" spans="2:11" ht="20.100000000000001" customHeight="1" thickBot="1" x14ac:dyDescent="0.45">
      <c r="B37" s="85"/>
      <c r="C37" s="84" t="s">
        <v>91</v>
      </c>
      <c r="D37" s="2" t="s">
        <v>57</v>
      </c>
      <c r="E37" s="3" t="s">
        <v>90</v>
      </c>
      <c r="F37" s="114">
        <v>5.5500000000000005E-4</v>
      </c>
      <c r="G37" s="115"/>
      <c r="H37" s="115"/>
      <c r="I37" s="115"/>
      <c r="J37" s="115"/>
      <c r="K37" s="116"/>
    </row>
    <row r="38" spans="2:11" ht="20.100000000000001" customHeight="1" thickBot="1" x14ac:dyDescent="0.45">
      <c r="B38" s="85"/>
      <c r="C38" s="88"/>
      <c r="D38" s="2" t="s">
        <v>58</v>
      </c>
      <c r="E38" s="3" t="s">
        <v>92</v>
      </c>
      <c r="F38" s="114">
        <v>2.4900000000000002</v>
      </c>
      <c r="G38" s="115"/>
      <c r="H38" s="115"/>
      <c r="I38" s="115"/>
      <c r="J38" s="115"/>
      <c r="K38" s="116"/>
    </row>
    <row r="39" spans="2:11" ht="20.100000000000001" customHeight="1" thickBot="1" x14ac:dyDescent="0.45">
      <c r="B39" s="85"/>
      <c r="C39" s="84" t="s">
        <v>95</v>
      </c>
      <c r="D39" s="2" t="s">
        <v>93</v>
      </c>
      <c r="E39" s="3" t="s">
        <v>94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</row>
    <row r="40" spans="2:11" ht="20.100000000000001" customHeight="1" thickBot="1" x14ac:dyDescent="0.45">
      <c r="B40" s="85"/>
      <c r="C40" s="87"/>
      <c r="D40" s="2" t="s">
        <v>96</v>
      </c>
      <c r="E40" s="3" t="s">
        <v>94</v>
      </c>
      <c r="F40" s="6">
        <v>149</v>
      </c>
      <c r="G40" s="6">
        <v>149</v>
      </c>
      <c r="H40" s="6">
        <v>149</v>
      </c>
      <c r="I40" s="6">
        <v>149</v>
      </c>
      <c r="J40" s="6">
        <v>149</v>
      </c>
      <c r="K40" s="6">
        <v>149</v>
      </c>
    </row>
    <row r="41" spans="2:11" ht="20.100000000000001" customHeight="1" thickBot="1" x14ac:dyDescent="0.45">
      <c r="B41" s="85"/>
      <c r="C41" s="88"/>
      <c r="D41" s="4" t="s">
        <v>97</v>
      </c>
      <c r="E41" s="3" t="s">
        <v>94</v>
      </c>
      <c r="F41" s="6">
        <v>149</v>
      </c>
      <c r="G41" s="6">
        <v>149</v>
      </c>
      <c r="H41" s="6">
        <v>149</v>
      </c>
      <c r="I41" s="6">
        <v>149</v>
      </c>
      <c r="J41" s="6">
        <v>149</v>
      </c>
      <c r="K41" s="6">
        <v>149</v>
      </c>
    </row>
    <row r="42" spans="2:11" ht="20.100000000000001" customHeight="1" thickBot="1" x14ac:dyDescent="0.45">
      <c r="B42" s="85"/>
      <c r="C42" s="2" t="s">
        <v>98</v>
      </c>
      <c r="D42" s="4" t="s">
        <v>99</v>
      </c>
      <c r="E42" s="3" t="s">
        <v>94</v>
      </c>
      <c r="F42" s="5">
        <v>4491</v>
      </c>
      <c r="G42" s="5">
        <v>4491</v>
      </c>
      <c r="H42" s="5">
        <v>4491</v>
      </c>
      <c r="I42" s="5">
        <v>9546</v>
      </c>
      <c r="J42" s="5">
        <v>9546</v>
      </c>
      <c r="K42" s="5">
        <v>9546</v>
      </c>
    </row>
    <row r="43" spans="2:11" ht="20.100000000000001" customHeight="1" thickBot="1" x14ac:dyDescent="0.45">
      <c r="B43" s="85"/>
      <c r="C43" s="2" t="s">
        <v>100</v>
      </c>
      <c r="D43" s="2" t="s">
        <v>101</v>
      </c>
      <c r="E43" s="3" t="s">
        <v>94</v>
      </c>
      <c r="F43" s="5">
        <v>-4341</v>
      </c>
      <c r="G43" s="5">
        <v>-4341</v>
      </c>
      <c r="H43" s="5">
        <v>-4341</v>
      </c>
      <c r="I43" s="5">
        <v>-9397</v>
      </c>
      <c r="J43" s="5">
        <v>-9397</v>
      </c>
      <c r="K43" s="5">
        <v>-9397</v>
      </c>
    </row>
    <row r="44" spans="2:11" ht="20.100000000000001" customHeight="1" thickBot="1" x14ac:dyDescent="0.45">
      <c r="B44" s="85"/>
      <c r="C44" s="84" t="s">
        <v>103</v>
      </c>
      <c r="D44" s="2" t="s">
        <v>93</v>
      </c>
      <c r="E44" s="3" t="s">
        <v>102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</row>
    <row r="45" spans="2:11" ht="20.100000000000001" customHeight="1" thickBot="1" x14ac:dyDescent="0.45">
      <c r="B45" s="85"/>
      <c r="C45" s="87"/>
      <c r="D45" s="2" t="s">
        <v>96</v>
      </c>
      <c r="E45" s="3" t="s">
        <v>102</v>
      </c>
      <c r="F45" s="6">
        <v>2</v>
      </c>
      <c r="G45" s="6">
        <v>2</v>
      </c>
      <c r="H45" s="6">
        <v>2</v>
      </c>
      <c r="I45" s="6">
        <v>2</v>
      </c>
      <c r="J45" s="6">
        <v>2</v>
      </c>
      <c r="K45" s="6">
        <v>2</v>
      </c>
    </row>
    <row r="46" spans="2:11" ht="20.100000000000001" customHeight="1" thickBot="1" x14ac:dyDescent="0.45">
      <c r="B46" s="85"/>
      <c r="C46" s="88"/>
      <c r="D46" s="2" t="s">
        <v>104</v>
      </c>
      <c r="E46" s="3" t="s">
        <v>102</v>
      </c>
      <c r="F46" s="6">
        <v>2</v>
      </c>
      <c r="G46" s="6">
        <v>2</v>
      </c>
      <c r="H46" s="6">
        <v>2</v>
      </c>
      <c r="I46" s="6">
        <v>2</v>
      </c>
      <c r="J46" s="6">
        <v>2</v>
      </c>
      <c r="K46" s="6">
        <v>2</v>
      </c>
    </row>
    <row r="47" spans="2:11" ht="20.100000000000001" customHeight="1" thickBot="1" x14ac:dyDescent="0.45">
      <c r="B47" s="85"/>
      <c r="C47" s="2" t="s">
        <v>98</v>
      </c>
      <c r="D47" s="2" t="s">
        <v>93</v>
      </c>
      <c r="E47" s="3" t="s">
        <v>102</v>
      </c>
      <c r="F47" s="6">
        <v>53</v>
      </c>
      <c r="G47" s="6">
        <v>53</v>
      </c>
      <c r="H47" s="6">
        <v>53</v>
      </c>
      <c r="I47" s="6">
        <v>114</v>
      </c>
      <c r="J47" s="6">
        <v>114</v>
      </c>
      <c r="K47" s="6">
        <v>114</v>
      </c>
    </row>
    <row r="48" spans="2:11" ht="20.100000000000001" customHeight="1" thickBot="1" x14ac:dyDescent="0.45">
      <c r="B48" s="85"/>
      <c r="C48" s="7" t="s">
        <v>59</v>
      </c>
      <c r="D48" s="8"/>
      <c r="E48" s="20" t="s">
        <v>102</v>
      </c>
      <c r="F48" s="9">
        <v>-52</v>
      </c>
      <c r="G48" s="9">
        <v>-52</v>
      </c>
      <c r="H48" s="9">
        <v>-52</v>
      </c>
      <c r="I48" s="9">
        <v>-112</v>
      </c>
      <c r="J48" s="9">
        <v>-112</v>
      </c>
      <c r="K48" s="9">
        <v>-112</v>
      </c>
    </row>
    <row r="49" spans="2:11" ht="20.100000000000001" customHeight="1" thickBot="1" x14ac:dyDescent="0.45">
      <c r="B49" s="85"/>
      <c r="C49" s="10" t="s">
        <v>60</v>
      </c>
      <c r="D49" s="11"/>
      <c r="E49" s="21" t="s">
        <v>102</v>
      </c>
      <c r="F49" s="22">
        <f>ROUND(-240*LOG(F6,10)+500,0)</f>
        <v>-95</v>
      </c>
      <c r="G49" s="12">
        <v>-95</v>
      </c>
      <c r="H49" s="12">
        <v>-95</v>
      </c>
      <c r="I49" s="12">
        <v>-95</v>
      </c>
      <c r="J49" s="12">
        <v>-95</v>
      </c>
      <c r="K49" s="12">
        <v>-95</v>
      </c>
    </row>
    <row r="50" spans="2:11" ht="20.100000000000001" customHeight="1" thickBot="1" x14ac:dyDescent="0.45">
      <c r="B50" s="86"/>
      <c r="C50" s="90" t="s">
        <v>61</v>
      </c>
      <c r="D50" s="91"/>
      <c r="E50" s="14"/>
      <c r="F50" s="13" t="s">
        <v>62</v>
      </c>
      <c r="G50" s="13" t="s">
        <v>62</v>
      </c>
      <c r="H50" s="13" t="s">
        <v>62</v>
      </c>
      <c r="I50" s="14" t="s">
        <v>63</v>
      </c>
      <c r="J50" s="14" t="s">
        <v>63</v>
      </c>
      <c r="K50" s="14" t="s">
        <v>63</v>
      </c>
    </row>
    <row r="51" spans="2:11" ht="20.100000000000001" customHeight="1" thickBot="1" x14ac:dyDescent="0.45">
      <c r="B51" s="84" t="s">
        <v>112</v>
      </c>
      <c r="C51" s="100" t="s">
        <v>64</v>
      </c>
      <c r="D51" s="101"/>
      <c r="E51" s="15"/>
      <c r="F51" s="15" t="s">
        <v>65</v>
      </c>
      <c r="G51" s="15" t="s">
        <v>65</v>
      </c>
      <c r="H51" s="15" t="s">
        <v>65</v>
      </c>
      <c r="I51" s="15" t="s">
        <v>65</v>
      </c>
      <c r="J51" s="15" t="s">
        <v>66</v>
      </c>
      <c r="K51" s="15" t="s">
        <v>66</v>
      </c>
    </row>
    <row r="52" spans="2:11" ht="20.100000000000001" customHeight="1" thickBot="1" x14ac:dyDescent="0.45">
      <c r="B52" s="87"/>
      <c r="C52" s="92" t="s">
        <v>30</v>
      </c>
      <c r="D52" s="93"/>
      <c r="E52" s="3" t="s">
        <v>31</v>
      </c>
      <c r="F52" s="108">
        <v>84000</v>
      </c>
      <c r="G52" s="109"/>
      <c r="H52" s="109"/>
      <c r="I52" s="110"/>
      <c r="J52" s="18"/>
      <c r="K52" s="2"/>
    </row>
    <row r="53" spans="2:11" ht="20.100000000000001" customHeight="1" thickBot="1" x14ac:dyDescent="0.45">
      <c r="B53" s="87"/>
      <c r="C53" s="84" t="s">
        <v>67</v>
      </c>
      <c r="D53" s="16" t="s">
        <v>68</v>
      </c>
      <c r="E53" s="3" t="s">
        <v>21</v>
      </c>
      <c r="F53" s="114">
        <v>40</v>
      </c>
      <c r="G53" s="115"/>
      <c r="H53" s="115"/>
      <c r="I53" s="116"/>
      <c r="J53" s="18"/>
      <c r="K53" s="2"/>
    </row>
    <row r="54" spans="2:11" ht="20.100000000000001" customHeight="1" thickBot="1" x14ac:dyDescent="0.45">
      <c r="B54" s="87"/>
      <c r="C54" s="88"/>
      <c r="D54" s="2" t="s">
        <v>69</v>
      </c>
      <c r="E54" s="3" t="s">
        <v>70</v>
      </c>
      <c r="F54" s="6">
        <v>21</v>
      </c>
      <c r="G54" s="6">
        <v>19</v>
      </c>
      <c r="H54" s="6">
        <v>16</v>
      </c>
      <c r="I54" s="6">
        <v>21</v>
      </c>
      <c r="J54" s="18"/>
      <c r="K54" s="2"/>
    </row>
    <row r="55" spans="2:11" ht="20.100000000000001" customHeight="1" thickBot="1" x14ac:dyDescent="0.45">
      <c r="B55" s="87"/>
      <c r="C55" s="2" t="s">
        <v>71</v>
      </c>
      <c r="D55" s="2" t="s">
        <v>72</v>
      </c>
      <c r="E55" s="3" t="s">
        <v>73</v>
      </c>
      <c r="F55" s="5">
        <v>10584</v>
      </c>
      <c r="G55" s="5">
        <v>9576</v>
      </c>
      <c r="H55" s="5">
        <v>8064</v>
      </c>
      <c r="I55" s="5">
        <v>10584</v>
      </c>
      <c r="J55" s="18"/>
      <c r="K55" s="2"/>
    </row>
    <row r="56" spans="2:11" ht="20.100000000000001" customHeight="1" thickBot="1" x14ac:dyDescent="0.45">
      <c r="B56" s="87"/>
      <c r="C56" s="2" t="s">
        <v>91</v>
      </c>
      <c r="D56" s="2" t="s">
        <v>74</v>
      </c>
      <c r="E56" s="3" t="s">
        <v>105</v>
      </c>
      <c r="F56" s="108">
        <v>2730</v>
      </c>
      <c r="G56" s="109"/>
      <c r="H56" s="109"/>
      <c r="I56" s="110"/>
      <c r="J56" s="18"/>
      <c r="K56" s="2"/>
    </row>
    <row r="57" spans="2:11" ht="20.100000000000001" customHeight="1" thickBot="1" x14ac:dyDescent="0.45">
      <c r="B57" s="87"/>
      <c r="C57" s="2" t="s">
        <v>75</v>
      </c>
      <c r="D57" s="4" t="s">
        <v>106</v>
      </c>
      <c r="E57" s="3" t="s">
        <v>94</v>
      </c>
      <c r="F57" s="5">
        <v>28894</v>
      </c>
      <c r="G57" s="5">
        <v>26142</v>
      </c>
      <c r="H57" s="5">
        <v>22015</v>
      </c>
      <c r="I57" s="5">
        <v>28894</v>
      </c>
      <c r="J57" s="18"/>
      <c r="K57" s="2"/>
    </row>
    <row r="58" spans="2:11" ht="20.100000000000001" customHeight="1" thickBot="1" x14ac:dyDescent="0.45">
      <c r="B58" s="87"/>
      <c r="C58" s="7" t="s">
        <v>59</v>
      </c>
      <c r="D58" s="8"/>
      <c r="E58" s="20" t="s">
        <v>102</v>
      </c>
      <c r="F58" s="9">
        <v>344</v>
      </c>
      <c r="G58" s="9">
        <v>311</v>
      </c>
      <c r="H58" s="9">
        <v>262</v>
      </c>
      <c r="I58" s="9">
        <v>344</v>
      </c>
      <c r="J58" s="119"/>
      <c r="K58" s="120"/>
    </row>
    <row r="59" spans="2:11" ht="20.100000000000001" customHeight="1" thickBot="1" x14ac:dyDescent="0.45">
      <c r="B59" s="87"/>
      <c r="C59" s="10" t="s">
        <v>60</v>
      </c>
      <c r="D59" s="11"/>
      <c r="E59" s="21" t="s">
        <v>102</v>
      </c>
      <c r="F59" s="12">
        <v>320</v>
      </c>
      <c r="G59" s="12">
        <v>320</v>
      </c>
      <c r="H59" s="12">
        <v>320</v>
      </c>
      <c r="I59" s="12">
        <v>320</v>
      </c>
      <c r="J59" s="117"/>
      <c r="K59" s="118"/>
    </row>
    <row r="60" spans="2:11" ht="20.100000000000001" customHeight="1" thickBot="1" x14ac:dyDescent="0.45">
      <c r="B60" s="87"/>
      <c r="C60" s="90" t="s">
        <v>61</v>
      </c>
      <c r="D60" s="91"/>
      <c r="E60" s="14"/>
      <c r="F60" s="13" t="s">
        <v>62</v>
      </c>
      <c r="G60" s="14" t="s">
        <v>63</v>
      </c>
      <c r="H60" s="14" t="s">
        <v>63</v>
      </c>
      <c r="I60" s="13" t="s">
        <v>62</v>
      </c>
      <c r="J60" s="121"/>
      <c r="K60" s="122"/>
    </row>
    <row r="61" spans="2:11" ht="20.100000000000001" customHeight="1" thickBot="1" x14ac:dyDescent="0.45">
      <c r="B61" s="87"/>
      <c r="C61" s="92" t="s">
        <v>30</v>
      </c>
      <c r="D61" s="93"/>
      <c r="E61" s="3" t="s">
        <v>31</v>
      </c>
      <c r="F61" s="18"/>
      <c r="G61" s="18"/>
      <c r="H61" s="18"/>
      <c r="I61" s="2"/>
      <c r="J61" s="108">
        <v>84000</v>
      </c>
      <c r="K61" s="110"/>
    </row>
    <row r="62" spans="2:11" ht="20.100000000000001" customHeight="1" thickBot="1" x14ac:dyDescent="0.45">
      <c r="B62" s="87"/>
      <c r="C62" s="84" t="s">
        <v>76</v>
      </c>
      <c r="D62" s="16" t="s">
        <v>77</v>
      </c>
      <c r="E62" s="3" t="s">
        <v>21</v>
      </c>
      <c r="F62" s="18"/>
      <c r="G62" s="18"/>
      <c r="H62" s="18"/>
      <c r="I62" s="2"/>
      <c r="J62" s="6">
        <v>1.6</v>
      </c>
      <c r="K62" s="6">
        <v>2.2999999999999998</v>
      </c>
    </row>
    <row r="63" spans="2:11" ht="20.100000000000001" customHeight="1" thickBot="1" x14ac:dyDescent="0.45">
      <c r="B63" s="87"/>
      <c r="C63" s="86"/>
      <c r="D63" s="4" t="s">
        <v>78</v>
      </c>
      <c r="E63" s="3" t="s">
        <v>31</v>
      </c>
      <c r="F63" s="18"/>
      <c r="G63" s="18"/>
      <c r="H63" s="18"/>
      <c r="I63" s="2"/>
      <c r="J63" s="5">
        <v>1344</v>
      </c>
      <c r="K63" s="5">
        <v>1932</v>
      </c>
    </row>
    <row r="64" spans="2:11" ht="20.100000000000001" customHeight="1" thickBot="1" x14ac:dyDescent="0.45">
      <c r="B64" s="87"/>
      <c r="C64" s="84" t="s">
        <v>107</v>
      </c>
      <c r="D64" s="2" t="s">
        <v>79</v>
      </c>
      <c r="E64" s="3" t="s">
        <v>102</v>
      </c>
      <c r="F64" s="18"/>
      <c r="G64" s="18"/>
      <c r="H64" s="18"/>
      <c r="I64" s="2"/>
      <c r="J64" s="114">
        <v>370</v>
      </c>
      <c r="K64" s="116"/>
    </row>
    <row r="65" spans="2:11" ht="20.100000000000001" customHeight="1" thickBot="1" x14ac:dyDescent="0.45">
      <c r="B65" s="87"/>
      <c r="C65" s="86"/>
      <c r="D65" s="2" t="s">
        <v>74</v>
      </c>
      <c r="E65" s="3" t="s">
        <v>105</v>
      </c>
      <c r="F65" s="18"/>
      <c r="G65" s="18"/>
      <c r="H65" s="18"/>
      <c r="I65" s="2"/>
      <c r="J65" s="108">
        <v>2730</v>
      </c>
      <c r="K65" s="110"/>
    </row>
    <row r="66" spans="2:11" ht="20.100000000000001" customHeight="1" thickBot="1" x14ac:dyDescent="0.45">
      <c r="B66" s="87"/>
      <c r="C66" s="2" t="s">
        <v>80</v>
      </c>
      <c r="D66" s="2" t="s">
        <v>81</v>
      </c>
      <c r="E66" s="3" t="s">
        <v>82</v>
      </c>
      <c r="F66" s="18"/>
      <c r="G66" s="18"/>
      <c r="H66" s="18"/>
      <c r="I66" s="2"/>
      <c r="J66" s="114">
        <v>0.8</v>
      </c>
      <c r="K66" s="116"/>
    </row>
    <row r="67" spans="2:11" ht="20.100000000000001" customHeight="1" thickBot="1" x14ac:dyDescent="0.45">
      <c r="B67" s="87"/>
      <c r="C67" s="84" t="s">
        <v>108</v>
      </c>
      <c r="D67" s="4" t="s">
        <v>83</v>
      </c>
      <c r="E67" s="3" t="s">
        <v>94</v>
      </c>
      <c r="F67" s="18"/>
      <c r="G67" s="18"/>
      <c r="H67" s="18"/>
      <c r="I67" s="2"/>
      <c r="J67" s="5">
        <v>31080</v>
      </c>
      <c r="K67" s="5">
        <v>31080</v>
      </c>
    </row>
    <row r="68" spans="2:11" ht="20.100000000000001" customHeight="1" thickBot="1" x14ac:dyDescent="0.45">
      <c r="B68" s="87"/>
      <c r="C68" s="87"/>
      <c r="D68" s="4" t="s">
        <v>84</v>
      </c>
      <c r="E68" s="3" t="s">
        <v>94</v>
      </c>
      <c r="F68" s="18"/>
      <c r="G68" s="18"/>
      <c r="H68" s="18"/>
      <c r="I68" s="2"/>
      <c r="J68" s="5">
        <v>2935</v>
      </c>
      <c r="K68" s="5">
        <v>4219</v>
      </c>
    </row>
    <row r="69" spans="2:11" ht="20.100000000000001" customHeight="1" thickBot="1" x14ac:dyDescent="0.45">
      <c r="B69" s="87"/>
      <c r="C69" s="88"/>
      <c r="D69" s="4" t="s">
        <v>85</v>
      </c>
      <c r="E69" s="3" t="s">
        <v>94</v>
      </c>
      <c r="F69" s="18"/>
      <c r="G69" s="18"/>
      <c r="H69" s="18"/>
      <c r="I69" s="2"/>
      <c r="J69" s="5">
        <v>28145</v>
      </c>
      <c r="K69" s="5">
        <v>26861</v>
      </c>
    </row>
    <row r="70" spans="2:11" ht="20.100000000000001" customHeight="1" thickBot="1" x14ac:dyDescent="0.45">
      <c r="B70" s="87"/>
      <c r="C70" s="84" t="s">
        <v>109</v>
      </c>
      <c r="D70" s="2" t="s">
        <v>86</v>
      </c>
      <c r="E70" s="3" t="s">
        <v>102</v>
      </c>
      <c r="F70" s="18"/>
      <c r="G70" s="18"/>
      <c r="H70" s="18"/>
      <c r="I70" s="2"/>
      <c r="J70" s="6">
        <v>370</v>
      </c>
      <c r="K70" s="6">
        <v>370</v>
      </c>
    </row>
    <row r="71" spans="2:11" ht="20.100000000000001" customHeight="1" thickBot="1" x14ac:dyDescent="0.45">
      <c r="B71" s="87"/>
      <c r="C71" s="86"/>
      <c r="D71" s="2" t="s">
        <v>87</v>
      </c>
      <c r="E71" s="3" t="s">
        <v>102</v>
      </c>
      <c r="F71" s="18"/>
      <c r="G71" s="18"/>
      <c r="H71" s="18"/>
      <c r="I71" s="2"/>
      <c r="J71" s="6">
        <v>35</v>
      </c>
      <c r="K71" s="6">
        <v>50</v>
      </c>
    </row>
    <row r="72" spans="2:11" ht="20.100000000000001" customHeight="1" thickBot="1" x14ac:dyDescent="0.45">
      <c r="B72" s="87"/>
      <c r="C72" s="7" t="s">
        <v>59</v>
      </c>
      <c r="D72" s="8"/>
      <c r="E72" s="20" t="s">
        <v>102</v>
      </c>
      <c r="F72" s="119"/>
      <c r="G72" s="123"/>
      <c r="H72" s="123"/>
      <c r="I72" s="120"/>
      <c r="J72" s="9">
        <v>335</v>
      </c>
      <c r="K72" s="9">
        <v>320</v>
      </c>
    </row>
    <row r="73" spans="2:11" ht="20.100000000000001" customHeight="1" thickBot="1" x14ac:dyDescent="0.45">
      <c r="B73" s="87"/>
      <c r="C73" s="10" t="s">
        <v>60</v>
      </c>
      <c r="D73" s="11"/>
      <c r="E73" s="21" t="s">
        <v>102</v>
      </c>
      <c r="F73" s="117"/>
      <c r="G73" s="124"/>
      <c r="H73" s="124"/>
      <c r="I73" s="118"/>
      <c r="J73" s="12">
        <v>320</v>
      </c>
      <c r="K73" s="12">
        <v>320</v>
      </c>
    </row>
    <row r="74" spans="2:11" ht="20.100000000000001" customHeight="1" thickBot="1" x14ac:dyDescent="0.45">
      <c r="B74" s="88"/>
      <c r="C74" s="90" t="s">
        <v>61</v>
      </c>
      <c r="D74" s="91"/>
      <c r="E74" s="14"/>
      <c r="F74" s="121"/>
      <c r="G74" s="125"/>
      <c r="H74" s="125"/>
      <c r="I74" s="122"/>
      <c r="J74" s="13" t="s">
        <v>62</v>
      </c>
      <c r="K74" s="14" t="s">
        <v>63</v>
      </c>
    </row>
    <row r="75" spans="2:11" ht="20.100000000000001" customHeight="1" thickBot="1" x14ac:dyDescent="0.45">
      <c r="B75" s="84" t="s">
        <v>111</v>
      </c>
      <c r="C75" s="7" t="s">
        <v>88</v>
      </c>
      <c r="D75" s="8"/>
      <c r="E75" s="20" t="s">
        <v>102</v>
      </c>
      <c r="F75" s="9">
        <v>292</v>
      </c>
      <c r="G75" s="9">
        <v>260</v>
      </c>
      <c r="H75" s="9">
        <v>210</v>
      </c>
      <c r="I75" s="9">
        <v>232</v>
      </c>
      <c r="J75" s="9">
        <v>223</v>
      </c>
      <c r="K75" s="9">
        <v>208</v>
      </c>
    </row>
    <row r="76" spans="2:11" ht="20.100000000000001" customHeight="1" thickBot="1" x14ac:dyDescent="0.45">
      <c r="B76" s="85"/>
      <c r="C76" s="10" t="s">
        <v>89</v>
      </c>
      <c r="D76" s="11"/>
      <c r="E76" s="21" t="s">
        <v>102</v>
      </c>
      <c r="F76" s="12">
        <v>225</v>
      </c>
      <c r="G76" s="12">
        <v>225</v>
      </c>
      <c r="H76" s="12">
        <v>225</v>
      </c>
      <c r="I76" s="12">
        <v>225</v>
      </c>
      <c r="J76" s="12">
        <v>225</v>
      </c>
      <c r="K76" s="12">
        <v>225</v>
      </c>
    </row>
    <row r="77" spans="2:11" ht="20.100000000000001" customHeight="1" thickBot="1" x14ac:dyDescent="0.45">
      <c r="B77" s="86"/>
      <c r="C77" s="90" t="s">
        <v>61</v>
      </c>
      <c r="D77" s="91"/>
      <c r="E77" s="14"/>
      <c r="F77" s="13" t="s">
        <v>62</v>
      </c>
      <c r="G77" s="13" t="s">
        <v>62</v>
      </c>
      <c r="H77" s="14" t="s">
        <v>63</v>
      </c>
      <c r="I77" s="13" t="s">
        <v>62</v>
      </c>
      <c r="J77" s="14" t="s">
        <v>63</v>
      </c>
      <c r="K77" s="14" t="s">
        <v>63</v>
      </c>
    </row>
  </sheetData>
  <mergeCells count="70">
    <mergeCell ref="C62:C63"/>
    <mergeCell ref="C64:C65"/>
    <mergeCell ref="J64:K64"/>
    <mergeCell ref="J65:K65"/>
    <mergeCell ref="B75:B77"/>
    <mergeCell ref="C77:D77"/>
    <mergeCell ref="J66:K66"/>
    <mergeCell ref="C67:C69"/>
    <mergeCell ref="C70:C71"/>
    <mergeCell ref="F72:I72"/>
    <mergeCell ref="F73:I73"/>
    <mergeCell ref="C74:D74"/>
    <mergeCell ref="F74:I74"/>
    <mergeCell ref="J59:K59"/>
    <mergeCell ref="C39:C41"/>
    <mergeCell ref="C44:C46"/>
    <mergeCell ref="C50:D50"/>
    <mergeCell ref="B51:B74"/>
    <mergeCell ref="C51:D51"/>
    <mergeCell ref="C52:D52"/>
    <mergeCell ref="C60:D60"/>
    <mergeCell ref="F52:I52"/>
    <mergeCell ref="C53:C54"/>
    <mergeCell ref="F53:I53"/>
    <mergeCell ref="F56:I56"/>
    <mergeCell ref="J58:K58"/>
    <mergeCell ref="J60:K60"/>
    <mergeCell ref="C61:D61"/>
    <mergeCell ref="J61:K61"/>
    <mergeCell ref="C37:C38"/>
    <mergeCell ref="F37:K37"/>
    <mergeCell ref="F38:K38"/>
    <mergeCell ref="I21:K21"/>
    <mergeCell ref="F22:H22"/>
    <mergeCell ref="I22:K22"/>
    <mergeCell ref="F23:K23"/>
    <mergeCell ref="C24:C27"/>
    <mergeCell ref="C28:C31"/>
    <mergeCell ref="C32:C33"/>
    <mergeCell ref="C34:C36"/>
    <mergeCell ref="F34:K34"/>
    <mergeCell ref="F35:K35"/>
    <mergeCell ref="F36:K36"/>
    <mergeCell ref="C19:C22"/>
    <mergeCell ref="F19:H19"/>
    <mergeCell ref="B4:D4"/>
    <mergeCell ref="B5:B50"/>
    <mergeCell ref="C5:C8"/>
    <mergeCell ref="F5:K5"/>
    <mergeCell ref="F6:K6"/>
    <mergeCell ref="F7:K7"/>
    <mergeCell ref="F8:K8"/>
    <mergeCell ref="C9:C11"/>
    <mergeCell ref="D9:D10"/>
    <mergeCell ref="F9:K9"/>
    <mergeCell ref="F10:K10"/>
    <mergeCell ref="F11:K11"/>
    <mergeCell ref="I19:K19"/>
    <mergeCell ref="F20:H20"/>
    <mergeCell ref="I20:K20"/>
    <mergeCell ref="F21:H21"/>
    <mergeCell ref="C12:C15"/>
    <mergeCell ref="F12:K12"/>
    <mergeCell ref="F13:K13"/>
    <mergeCell ref="F14:K14"/>
    <mergeCell ref="C16:C18"/>
    <mergeCell ref="F16:K16"/>
    <mergeCell ref="F17:K17"/>
    <mergeCell ref="F18:K18"/>
    <mergeCell ref="F15:K15"/>
  </mergeCells>
  <phoneticPr fontId="1"/>
  <pageMargins left="0.70866141732283472" right="0.70866141732283472" top="0.74803149606299213" bottom="0.74803149606299213" header="0.31496062992125984" footer="0.31496062992125984"/>
  <pageSetup paperSize="9" scale="4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別紙①</vt:lpstr>
      <vt:lpstr>別紙②</vt:lpstr>
      <vt:lpstr>マニュアル計算シート写し</vt:lpstr>
      <vt:lpstr>マニュアル計算シート写し!Print_Area</vt:lpstr>
      <vt:lpstr>別紙①!Print_Area</vt:lpstr>
      <vt:lpstr>別紙②!Print_Area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ssdxyz</dc:creator>
  <cp:lastModifiedBy>山崎 衛</cp:lastModifiedBy>
  <cp:lastPrinted>2021-07-12T16:21:16Z</cp:lastPrinted>
  <dcterms:created xsi:type="dcterms:W3CDTF">2016-05-11T02:00:10Z</dcterms:created>
  <dcterms:modified xsi:type="dcterms:W3CDTF">2025-02-26T14:14:11Z</dcterms:modified>
</cp:coreProperties>
</file>