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80" yWindow="-195" windowWidth="12915" windowHeight="11760"/>
  </bookViews>
  <sheets>
    <sheet name="①工事施工承認願" sheetId="1" r:id="rId1"/>
    <sheet name="②工事施工承認書" sheetId="7" r:id="rId2"/>
    <sheet name="③道路法第32条協議書(照会)" sheetId="8" r:id="rId3"/>
    <sheet name="④道路法第32条協議書(回答)" sheetId="9" r:id="rId4"/>
  </sheets>
  <definedNames>
    <definedName name="_xlnm.Print_Area" localSheetId="0">①工事施工承認願!$A$1:$AI$37</definedName>
    <definedName name="_xlnm.Print_Area" localSheetId="1">②工事施工承認書!$A$1:$AC$41</definedName>
  </definedNames>
  <calcPr calcId="162913"/>
</workbook>
</file>

<file path=xl/calcChain.xml><?xml version="1.0" encoding="utf-8"?>
<calcChain xmlns="http://schemas.openxmlformats.org/spreadsheetml/2006/main">
  <c r="E5" i="9" l="1"/>
  <c r="G7" i="9"/>
  <c r="O30" i="8"/>
  <c r="G25" i="8"/>
  <c r="O38" i="7"/>
  <c r="G20" i="7"/>
  <c r="Z12" i="9" l="1"/>
  <c r="AP4" i="1" l="1"/>
  <c r="AG35" i="7" s="1"/>
  <c r="AO4" i="1"/>
  <c r="AF35" i="7" s="1"/>
  <c r="AN4" i="1"/>
  <c r="AE35" i="7" l="1"/>
  <c r="C35" i="7" s="1"/>
  <c r="N51" i="1"/>
  <c r="O51" i="1" s="1"/>
  <c r="W8" i="9" l="1"/>
  <c r="W6" i="9"/>
  <c r="W8" i="8" l="1"/>
  <c r="W6" i="8"/>
  <c r="W8" i="7"/>
  <c r="W6" i="7"/>
  <c r="G7" i="7"/>
  <c r="O55" i="1" l="1"/>
  <c r="O49" i="1"/>
  <c r="N55" i="1"/>
  <c r="AA15" i="9" l="1"/>
  <c r="X15" i="9"/>
  <c r="U15" i="9"/>
  <c r="AA15" i="8"/>
  <c r="X15" i="8"/>
  <c r="U15" i="8"/>
  <c r="AA15" i="7"/>
  <c r="X15" i="7"/>
  <c r="U15" i="7"/>
  <c r="AH48" i="1"/>
  <c r="AC48" i="1"/>
  <c r="Y48" i="1"/>
  <c r="J48" i="1"/>
  <c r="AC49" i="1"/>
  <c r="AH49" i="1"/>
  <c r="Y49" i="1"/>
  <c r="T49" i="1"/>
  <c r="J49" i="1"/>
  <c r="I49" i="1"/>
  <c r="AM14" i="1" l="1"/>
  <c r="AL14" i="1"/>
  <c r="AL9" i="1"/>
  <c r="AK14" i="1"/>
  <c r="AM9" i="1"/>
  <c r="AK9" i="1"/>
  <c r="N49" i="1"/>
  <c r="S49" i="1"/>
  <c r="Z13" i="8" l="1"/>
  <c r="Z13" i="7"/>
  <c r="Z12" i="8"/>
  <c r="Z12" i="7"/>
  <c r="Z10" i="8"/>
  <c r="Z10" i="7"/>
  <c r="W13" i="8"/>
  <c r="W13" i="7"/>
  <c r="W12" i="8"/>
  <c r="W12" i="7"/>
  <c r="W10" i="8"/>
  <c r="W10" i="7"/>
  <c r="AL23" i="1"/>
  <c r="AK23" i="1"/>
  <c r="AK21" i="1"/>
  <c r="I12" i="9" l="1"/>
  <c r="Z13" i="9"/>
  <c r="Z10" i="9"/>
  <c r="W10" i="9"/>
  <c r="W13" i="9"/>
  <c r="W12" i="9"/>
  <c r="I12" i="8" l="1"/>
  <c r="X9" i="7"/>
  <c r="AM10" i="1"/>
  <c r="AL10" i="1"/>
  <c r="AK10" i="1"/>
  <c r="I12" i="7"/>
  <c r="AN10" i="1" l="1"/>
  <c r="AJ13" i="1" s="1"/>
  <c r="S5" i="9"/>
  <c r="Q5" i="8"/>
  <c r="Q5" i="7"/>
  <c r="P5" i="7" s="1"/>
  <c r="AB5" i="9" l="1"/>
  <c r="Z5" i="8"/>
  <c r="AG3" i="1"/>
  <c r="Z5" i="7" l="1"/>
  <c r="R5" i="9"/>
  <c r="P5" i="8"/>
  <c r="X26" i="9"/>
  <c r="G26" i="9"/>
  <c r="X25" i="9"/>
  <c r="G25" i="9"/>
  <c r="V23" i="9"/>
  <c r="Y21" i="9"/>
  <c r="W21" i="9"/>
  <c r="U21" i="9"/>
  <c r="M21" i="9"/>
  <c r="K21" i="9"/>
  <c r="I21" i="9"/>
  <c r="G20" i="9"/>
  <c r="G19" i="9"/>
  <c r="G18" i="9"/>
  <c r="G17" i="9"/>
  <c r="G14" i="9"/>
  <c r="X9" i="9"/>
  <c r="G8" i="9"/>
  <c r="S7" i="9"/>
  <c r="R7" i="9"/>
  <c r="Q7" i="9"/>
  <c r="P7" i="9"/>
  <c r="O7" i="9"/>
  <c r="N7" i="9"/>
  <c r="M7" i="9"/>
  <c r="L7" i="9"/>
  <c r="K7" i="9"/>
  <c r="J7" i="9"/>
  <c r="I7" i="9"/>
  <c r="H7" i="9"/>
  <c r="H6" i="9"/>
  <c r="X26" i="8" l="1"/>
  <c r="G26" i="8"/>
  <c r="X25" i="8"/>
  <c r="V23" i="8"/>
  <c r="Y21" i="8"/>
  <c r="W21" i="8"/>
  <c r="U21" i="8"/>
  <c r="M21" i="8"/>
  <c r="K21" i="8"/>
  <c r="I21" i="8"/>
  <c r="G20" i="8"/>
  <c r="G19" i="8"/>
  <c r="G18" i="8"/>
  <c r="G17" i="8"/>
  <c r="G14" i="8"/>
  <c r="X9" i="8"/>
  <c r="G8" i="8"/>
  <c r="S7" i="8"/>
  <c r="R7" i="8"/>
  <c r="Q7" i="8"/>
  <c r="P7" i="8"/>
  <c r="O7" i="8"/>
  <c r="N7" i="8"/>
  <c r="M7" i="8"/>
  <c r="L7" i="8"/>
  <c r="K7" i="8"/>
  <c r="J7" i="8"/>
  <c r="I7" i="8"/>
  <c r="H7" i="8"/>
  <c r="G7" i="8"/>
  <c r="H6" i="8"/>
  <c r="V23" i="7"/>
  <c r="Y21" i="7"/>
  <c r="W21" i="7"/>
  <c r="U21" i="7"/>
  <c r="M21" i="7"/>
  <c r="K21" i="7"/>
  <c r="I21" i="7"/>
  <c r="G25" i="7"/>
  <c r="X26" i="7"/>
  <c r="X25" i="7"/>
  <c r="G26" i="7"/>
  <c r="G19" i="7"/>
  <c r="G18" i="7"/>
  <c r="G17" i="7"/>
  <c r="G14" i="7"/>
  <c r="G8" i="7"/>
  <c r="H6" i="7"/>
  <c r="S7" i="7" l="1"/>
  <c r="R7" i="7"/>
  <c r="Q7" i="7"/>
  <c r="P7" i="7"/>
  <c r="O7" i="7"/>
  <c r="N7" i="7"/>
  <c r="M7" i="7"/>
  <c r="L7" i="7"/>
  <c r="K7" i="7"/>
  <c r="J7" i="7"/>
  <c r="I7" i="7"/>
  <c r="H7" i="7"/>
  <c r="AN14" i="1" l="1"/>
  <c r="AJ15" i="1" s="1"/>
  <c r="AN9" i="1"/>
  <c r="AJ10" i="1" s="1"/>
  <c r="X49" i="1"/>
  <c r="AG49" i="1"/>
  <c r="AB49" i="1"/>
</calcChain>
</file>

<file path=xl/sharedStrings.xml><?xml version="1.0" encoding="utf-8"?>
<sst xmlns="http://schemas.openxmlformats.org/spreadsheetml/2006/main" count="296" uniqueCount="122">
  <si>
    <t>工事の目的</t>
    <rPh sb="0" eb="2">
      <t>コウジ</t>
    </rPh>
    <rPh sb="3" eb="5">
      <t>モクテキ</t>
    </rPh>
    <phoneticPr fontId="1"/>
  </si>
  <si>
    <t>施工業者</t>
    <rPh sb="0" eb="2">
      <t>セコウ</t>
    </rPh>
    <rPh sb="2" eb="4">
      <t>ギョウシャ</t>
    </rPh>
    <phoneticPr fontId="1"/>
  </si>
  <si>
    <t>許可年月日</t>
    <rPh sb="0" eb="2">
      <t>キョカ</t>
    </rPh>
    <rPh sb="2" eb="5">
      <t>ネンガッピ</t>
    </rPh>
    <phoneticPr fontId="1"/>
  </si>
  <si>
    <t>地先</t>
    <rPh sb="0" eb="2">
      <t>チサキ</t>
    </rPh>
    <phoneticPr fontId="1"/>
  </si>
  <si>
    <t>〒</t>
    <phoneticPr fontId="1"/>
  </si>
  <si>
    <t>・付近見取図・平面図・構造図・断面図・現況写真・その他</t>
    <rPh sb="1" eb="3">
      <t>フキン</t>
    </rPh>
    <rPh sb="3" eb="6">
      <t>ミトリズ</t>
    </rPh>
    <rPh sb="7" eb="10">
      <t>ヘイメンズ</t>
    </rPh>
    <rPh sb="11" eb="14">
      <t>コウゾウズ</t>
    </rPh>
    <rPh sb="15" eb="18">
      <t>ダンメンズ</t>
    </rPh>
    <rPh sb="19" eb="21">
      <t>ゲンキョウ</t>
    </rPh>
    <rPh sb="21" eb="23">
      <t>シャシン</t>
    </rPh>
    <rPh sb="26" eb="27">
      <t>ホカ</t>
    </rPh>
    <phoneticPr fontId="1"/>
  </si>
  <si>
    <t>担当者</t>
    <rPh sb="0" eb="3">
      <t>タントウシャ</t>
    </rPh>
    <phoneticPr fontId="1"/>
  </si>
  <si>
    <t>号</t>
    <rPh sb="0" eb="1">
      <t>ゴウ</t>
    </rPh>
    <phoneticPr fontId="1"/>
  </si>
  <si>
    <t>（</t>
    <phoneticPr fontId="1"/>
  </si>
  <si>
    <t>日間）</t>
    <rPh sb="0" eb="1">
      <t>ニチ</t>
    </rPh>
    <rPh sb="1" eb="2">
      <t>アイダ</t>
    </rPh>
    <phoneticPr fontId="1"/>
  </si>
  <si>
    <t>明 石 市 長 　様</t>
    <rPh sb="0" eb="1">
      <t>メイ</t>
    </rPh>
    <rPh sb="2" eb="3">
      <t>イシ</t>
    </rPh>
    <rPh sb="4" eb="5">
      <t>シ</t>
    </rPh>
    <rPh sb="6" eb="7">
      <t>チョウ</t>
    </rPh>
    <rPh sb="9" eb="10">
      <t>サマ</t>
    </rPh>
    <phoneticPr fontId="1"/>
  </si>
  <si>
    <t>工　　事</t>
    <rPh sb="0" eb="1">
      <t>コウ</t>
    </rPh>
    <rPh sb="3" eb="4">
      <t>コト</t>
    </rPh>
    <phoneticPr fontId="1"/>
  </si>
  <si>
    <t>電　話</t>
    <rPh sb="0" eb="1">
      <t>デン</t>
    </rPh>
    <rPh sb="2" eb="3">
      <t>ハナシ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</si>
  <si>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</si>
  <si>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</si>
  <si>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帰属承諾
及　び
損害賠償</t>
    <rPh sb="0" eb="2">
      <t>キゾク</t>
    </rPh>
    <rPh sb="2" eb="4">
      <t>ショウダク</t>
    </rPh>
    <rPh sb="5" eb="6">
      <t>オヨ</t>
    </rPh>
    <rPh sb="9" eb="11">
      <t>ソンガイ</t>
    </rPh>
    <rPh sb="11" eb="13">
      <t>バイショウ</t>
    </rPh>
    <phoneticPr fontId="1"/>
  </si>
  <si>
    <t>申請区分</t>
    <rPh sb="0" eb="1">
      <t>サル</t>
    </rPh>
    <rPh sb="1" eb="2">
      <t>ショウ</t>
    </rPh>
    <rPh sb="2" eb="3">
      <t>ク</t>
    </rPh>
    <rPh sb="3" eb="4">
      <t>ブン</t>
    </rPh>
    <phoneticPr fontId="1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</si>
  <si>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1"/>
  </si>
  <si>
    <t>面積
・
規模</t>
    <rPh sb="0" eb="1">
      <t>メン</t>
    </rPh>
    <rPh sb="1" eb="2">
      <t>セキ</t>
    </rPh>
    <rPh sb="5" eb="6">
      <t>ノリ</t>
    </rPh>
    <rPh sb="6" eb="7">
      <t>ボ</t>
    </rPh>
    <phoneticPr fontId="1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</si>
  <si>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1"/>
  </si>
  <si>
    <t>付で、申請のあった道路法第24条の規定による工事は、</t>
    <rPh sb="11" eb="12">
      <t>ホウ</t>
    </rPh>
    <rPh sb="12" eb="13">
      <t>ダイ</t>
    </rPh>
    <rPh sb="15" eb="16">
      <t>ジョウ</t>
    </rPh>
    <rPh sb="17" eb="19">
      <t>キテイ</t>
    </rPh>
    <rPh sb="22" eb="24">
      <t>コウジ</t>
    </rPh>
    <phoneticPr fontId="1"/>
  </si>
  <si>
    <t>明石市道路管理者</t>
    <rPh sb="0" eb="3">
      <t>アカシシ</t>
    </rPh>
    <rPh sb="3" eb="5">
      <t>ドウロ</t>
    </rPh>
    <rPh sb="5" eb="8">
      <t>カンリシャ</t>
    </rPh>
    <phoneticPr fontId="1"/>
  </si>
  <si>
    <t>明石市長</t>
    <rPh sb="0" eb="2">
      <t>アカシ</t>
    </rPh>
    <rPh sb="2" eb="4">
      <t>シチョウ</t>
    </rPh>
    <phoneticPr fontId="1"/>
  </si>
  <si>
    <t>明石市</t>
    <rPh sb="0" eb="3">
      <t>アカシシ</t>
    </rPh>
    <phoneticPr fontId="1"/>
  </si>
  <si>
    <t>道路使用</t>
    <rPh sb="0" eb="2">
      <t>ドウロ</t>
    </rPh>
    <rPh sb="2" eb="4">
      <t>シヨウ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</si>
  <si>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</si>
  <si>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上記の照会について、下記のとおり回答する。</t>
    <rPh sb="0" eb="2">
      <t>ジョウキ</t>
    </rPh>
    <rPh sb="3" eb="5">
      <t>ショウカイ</t>
    </rPh>
    <rPh sb="10" eb="12">
      <t>カキ</t>
    </rPh>
    <rPh sb="16" eb="18">
      <t>カイトウ</t>
    </rPh>
    <phoneticPr fontId="1"/>
  </si>
  <si>
    <t>明 石 警 察 署 長</t>
    <phoneticPr fontId="1"/>
  </si>
  <si>
    <t>回答年月日</t>
    <rPh sb="0" eb="2">
      <t>カイトウ</t>
    </rPh>
    <rPh sb="2" eb="5">
      <t>ネンガッピ</t>
    </rPh>
    <phoneticPr fontId="1"/>
  </si>
  <si>
    <t>照会年月日</t>
    <rPh sb="0" eb="2">
      <t>ショウカイ</t>
    </rPh>
    <rPh sb="2" eb="5">
      <t>ネンガッピ</t>
    </rPh>
    <phoneticPr fontId="1"/>
  </si>
  <si>
    <t>課　長</t>
    <rPh sb="0" eb="1">
      <t>カ</t>
    </rPh>
    <rPh sb="2" eb="3">
      <t>チョウ</t>
    </rPh>
    <phoneticPr fontId="1"/>
  </si>
  <si>
    <t>回 答 番 号</t>
    <rPh sb="0" eb="1">
      <t>カイ</t>
    </rPh>
    <rPh sb="2" eb="3">
      <t>コタエ</t>
    </rPh>
    <rPh sb="4" eb="5">
      <t>バン</t>
    </rPh>
    <rPh sb="6" eb="7">
      <t>ゴウ</t>
    </rPh>
    <phoneticPr fontId="1"/>
  </si>
  <si>
    <t>照 会 番 号</t>
    <rPh sb="0" eb="1">
      <t>アキラ</t>
    </rPh>
    <rPh sb="2" eb="3">
      <t>カイ</t>
    </rPh>
    <rPh sb="4" eb="5">
      <t>バン</t>
    </rPh>
    <rPh sb="6" eb="7">
      <t>ゴウ</t>
    </rPh>
    <phoneticPr fontId="1"/>
  </si>
  <si>
    <t>道路総務課</t>
    <rPh sb="0" eb="2">
      <t>ドウロ</t>
    </rPh>
    <rPh sb="2" eb="5">
      <t>ソウムカ</t>
    </rPh>
    <phoneticPr fontId="1"/>
  </si>
  <si>
    <t>明石市指令明道総第</t>
    <rPh sb="0" eb="3">
      <t>アカシシ</t>
    </rPh>
    <rPh sb="3" eb="5">
      <t>シレイ</t>
    </rPh>
    <rPh sb="5" eb="6">
      <t>アカ</t>
    </rPh>
    <rPh sb="6" eb="7">
      <t>ミチ</t>
    </rPh>
    <rPh sb="7" eb="8">
      <t>ソウ</t>
    </rPh>
    <rPh sb="8" eb="9">
      <t>ダイ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</si>
  <si>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</si>
  <si>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</si>
  <si>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</si>
  <si>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</si>
  <si>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明石市道</t>
    <rPh sb="0" eb="2">
      <t>アカシ</t>
    </rPh>
    <rPh sb="2" eb="4">
      <t>シドウ</t>
    </rPh>
    <phoneticPr fontId="1"/>
  </si>
  <si>
    <t>号線</t>
    <rPh sb="0" eb="1">
      <t>ゴウ</t>
    </rPh>
    <rPh sb="1" eb="2">
      <t>セン</t>
    </rPh>
    <phoneticPr fontId="1"/>
  </si>
  <si>
    <t>日</t>
    <rPh sb="0" eb="1">
      <t>ニチ</t>
    </rPh>
    <phoneticPr fontId="1"/>
  </si>
  <si>
    <t>　</t>
    <phoneticPr fontId="1"/>
  </si>
  <si>
    <t>日</t>
    <rPh sb="0" eb="1">
      <t>ヒ</t>
    </rPh>
    <phoneticPr fontId="1"/>
  </si>
  <si>
    <t>から</t>
    <phoneticPr fontId="1"/>
  </si>
  <si>
    <t>係　長</t>
    <rPh sb="0" eb="1">
      <t>カカ</t>
    </rPh>
    <rPh sb="2" eb="3">
      <t>チョウ</t>
    </rPh>
    <phoneticPr fontId="1"/>
  </si>
  <si>
    <t>係</t>
    <rPh sb="0" eb="1">
      <t>カカリ</t>
    </rPh>
    <phoneticPr fontId="1"/>
  </si>
  <si>
    <t>まで</t>
    <phoneticPr fontId="1"/>
  </si>
  <si>
    <t>条件書及び上記の条件をつけて承認します。</t>
    <rPh sb="0" eb="3">
      <t>ジョウケンショ</t>
    </rPh>
    <rPh sb="3" eb="4">
      <t>オヨ</t>
    </rPh>
    <rPh sb="5" eb="7">
      <t>ジョウキ</t>
    </rPh>
    <rPh sb="8" eb="10">
      <t>ジョウケン</t>
    </rPh>
    <rPh sb="14" eb="16">
      <t>ショウニン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</si>
  <si>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</si>
  <si>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</si>
  <si>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令和　　　年　　月　　　日</t>
    <rPh sb="0" eb="2">
      <t>レイワ</t>
    </rPh>
    <phoneticPr fontId="1"/>
  </si>
  <si>
    <t>その他</t>
    <rPh sb="2" eb="3">
      <t>タ</t>
    </rPh>
    <phoneticPr fontId="1"/>
  </si>
  <si>
    <t>　伺、上記のとおり許可してよろしいか。</t>
    <rPh sb="1" eb="2">
      <t>ウカガ</t>
    </rPh>
    <rPh sb="3" eb="5">
      <t>ジョウキ</t>
    </rPh>
    <rPh sb="9" eb="11">
      <t>キョカ</t>
    </rPh>
    <phoneticPr fontId="1"/>
  </si>
  <si>
    <t>・</t>
    <phoneticPr fontId="1"/>
  </si>
  <si>
    <t>・</t>
    <phoneticPr fontId="1"/>
  </si>
  <si>
    <t>地先</t>
    <rPh sb="0" eb="2">
      <t>チサキ</t>
    </rPh>
    <phoneticPr fontId="1"/>
  </si>
  <si>
    <t>のため</t>
    <phoneticPr fontId="1"/>
  </si>
  <si>
    <t>道路法第24条の規定により、工事施工承認願を申請します。</t>
    <rPh sb="0" eb="3">
      <t>ドウロホウ</t>
    </rPh>
    <rPh sb="3" eb="4">
      <t>ダイ</t>
    </rPh>
    <rPh sb="6" eb="7">
      <t>ジョウ</t>
    </rPh>
    <rPh sb="8" eb="10">
      <t>キテイ</t>
    </rPh>
    <rPh sb="14" eb="16">
      <t>コウジ</t>
    </rPh>
    <rPh sb="16" eb="18">
      <t>セコウ</t>
    </rPh>
    <rPh sb="18" eb="20">
      <t>ショウニン</t>
    </rPh>
    <rPh sb="20" eb="21">
      <t>ネガ</t>
    </rPh>
    <rPh sb="22" eb="24">
      <t>シンセイ</t>
    </rPh>
    <phoneticPr fontId="1"/>
  </si>
  <si>
    <t>月</t>
    <rPh sb="0" eb="1">
      <t>ツキ</t>
    </rPh>
    <phoneticPr fontId="1"/>
  </si>
  <si>
    <t>車 道</t>
    <rPh sb="0" eb="1">
      <t>クルマ</t>
    </rPh>
    <rPh sb="2" eb="3">
      <t>ミチ</t>
    </rPh>
    <phoneticPr fontId="1"/>
  </si>
  <si>
    <t>歩 道</t>
    <rPh sb="0" eb="1">
      <t>ホ</t>
    </rPh>
    <rPh sb="2" eb="3">
      <t>ミチ</t>
    </rPh>
    <phoneticPr fontId="1"/>
  </si>
  <si>
    <t>（許可日）</t>
    <phoneticPr fontId="1"/>
  </si>
  <si>
    <r>
      <t xml:space="preserve">添付図面
</t>
    </r>
    <r>
      <rPr>
        <b/>
        <sz val="10"/>
        <color rgb="FFFF0000"/>
        <rFont val="ＭＳ 明朝"/>
        <family val="1"/>
        <charset val="128"/>
      </rPr>
      <t>（２部提出）</t>
    </r>
    <rPh sb="0" eb="1">
      <t>ソウ</t>
    </rPh>
    <rPh sb="1" eb="2">
      <t>ツキ</t>
    </rPh>
    <rPh sb="2" eb="3">
      <t>ズ</t>
    </rPh>
    <rPh sb="3" eb="4">
      <t>メン</t>
    </rPh>
    <rPh sb="7" eb="8">
      <t>ブ</t>
    </rPh>
    <rPh sb="8" eb="10">
      <t>テイシュツ</t>
    </rPh>
    <phoneticPr fontId="1"/>
  </si>
  <si>
    <t>朝霧</t>
    <rPh sb="0" eb="2">
      <t>アサギリ</t>
    </rPh>
    <phoneticPr fontId="1"/>
  </si>
  <si>
    <t>大蔵町</t>
    <rPh sb="0" eb="2">
      <t>オオクラ</t>
    </rPh>
    <rPh sb="2" eb="3">
      <t>マチ</t>
    </rPh>
    <phoneticPr fontId="1"/>
  </si>
  <si>
    <t>太寺上ﾉ丸</t>
    <rPh sb="0" eb="1">
      <t>フト</t>
    </rPh>
    <rPh sb="1" eb="2">
      <t>テラ</t>
    </rPh>
    <rPh sb="2" eb="3">
      <t>ウエ</t>
    </rPh>
    <rPh sb="4" eb="5">
      <t>マル</t>
    </rPh>
    <phoneticPr fontId="1"/>
  </si>
  <si>
    <t>人丸山下</t>
    <rPh sb="0" eb="2">
      <t>ヒトマル</t>
    </rPh>
    <rPh sb="2" eb="4">
      <t>ヤマシタ</t>
    </rPh>
    <phoneticPr fontId="1"/>
  </si>
  <si>
    <t>明石中央</t>
    <rPh sb="0" eb="2">
      <t>アカシ</t>
    </rPh>
    <rPh sb="2" eb="4">
      <t>チュウオウ</t>
    </rPh>
    <phoneticPr fontId="1"/>
  </si>
  <si>
    <t>大明石</t>
    <rPh sb="0" eb="1">
      <t>ダイ</t>
    </rPh>
    <rPh sb="1" eb="3">
      <t>アカシ</t>
    </rPh>
    <phoneticPr fontId="1"/>
  </si>
  <si>
    <t>川西</t>
    <rPh sb="0" eb="2">
      <t>カワニシ</t>
    </rPh>
    <phoneticPr fontId="1"/>
  </si>
  <si>
    <t>林船上</t>
    <rPh sb="0" eb="1">
      <t>ハヤシ</t>
    </rPh>
    <rPh sb="1" eb="2">
      <t>フネ</t>
    </rPh>
    <rPh sb="2" eb="3">
      <t>ウエ</t>
    </rPh>
    <phoneticPr fontId="1"/>
  </si>
  <si>
    <t>西明石</t>
    <rPh sb="0" eb="3">
      <t>ニシアカシ</t>
    </rPh>
    <phoneticPr fontId="1"/>
  </si>
  <si>
    <t>藤江</t>
    <rPh sb="0" eb="2">
      <t>フジエ</t>
    </rPh>
    <phoneticPr fontId="1"/>
  </si>
  <si>
    <t>大久保</t>
    <rPh sb="0" eb="3">
      <t>オオクボ</t>
    </rPh>
    <phoneticPr fontId="1"/>
  </si>
  <si>
    <t>魚住</t>
    <rPh sb="0" eb="2">
      <t>ウオズミ</t>
    </rPh>
    <phoneticPr fontId="1"/>
  </si>
  <si>
    <t>二見</t>
    <rPh sb="0" eb="2">
      <t>フタミ</t>
    </rPh>
    <phoneticPr fontId="1"/>
  </si>
  <si>
    <t>南二見</t>
    <rPh sb="0" eb="1">
      <t>ミナミ</t>
    </rPh>
    <rPh sb="1" eb="3">
      <t>フタミ</t>
    </rPh>
    <phoneticPr fontId="1"/>
  </si>
  <si>
    <t>　本申請に係る工事の施工による道路またはその付属物は、工事竣工と同時に明石市に帰属するとともに、工事によって第三者又は明石市に損害を及ぼした時は、すべて当方において責任を負います。</t>
    <phoneticPr fontId="1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</si>
  <si>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1"/>
  </si>
  <si>
    <t>明石警察署長</t>
    <rPh sb="0" eb="2">
      <t>アカシ</t>
    </rPh>
    <rPh sb="2" eb="4">
      <t>ケイサツ</t>
    </rPh>
    <rPh sb="4" eb="6">
      <t>ショチョウ</t>
    </rPh>
    <phoneticPr fontId="1"/>
  </si>
  <si>
    <t>様</t>
    <phoneticPr fontId="1"/>
  </si>
  <si>
    <t>申請者</t>
    <rPh sb="0" eb="3">
      <t>シンセイシャ</t>
    </rPh>
    <phoneticPr fontId="1"/>
  </si>
  <si>
    <t>号の３</t>
    <phoneticPr fontId="1"/>
  </si>
  <si>
    <t>号の２</t>
    <phoneticPr fontId="1"/>
  </si>
  <si>
    <t>明 石 市 長</t>
    <phoneticPr fontId="1"/>
  </si>
  <si>
    <t>様</t>
    <rPh sb="0" eb="1">
      <t>サマ</t>
    </rPh>
    <phoneticPr fontId="1"/>
  </si>
  <si>
    <t>号の２</t>
    <phoneticPr fontId="1"/>
  </si>
  <si>
    <t>明石市指令明道総第</t>
    <rPh sb="0" eb="3">
      <t>アカシシ</t>
    </rPh>
    <rPh sb="3" eb="5">
      <t>シレイ</t>
    </rPh>
    <rPh sb="5" eb="7">
      <t>メイドウ</t>
    </rPh>
    <rPh sb="7" eb="8">
      <t>ソウ</t>
    </rPh>
    <rPh sb="8" eb="9">
      <t>ダイ</t>
    </rPh>
    <phoneticPr fontId="1"/>
  </si>
  <si>
    <t>施工承認</t>
    <rPh sb="0" eb="2">
      <t>セコウ</t>
    </rPh>
    <rPh sb="2" eb="4">
      <t>ショウニン</t>
    </rPh>
    <phoneticPr fontId="1"/>
  </si>
  <si>
    <t>　上記のとおり、工事施工承認願がありましたので、貴職のご意見を照会します。</t>
    <rPh sb="1" eb="3">
      <t>ジョウキ</t>
    </rPh>
    <rPh sb="8" eb="10">
      <t>コウジ</t>
    </rPh>
    <rPh sb="10" eb="12">
      <t>セコウ</t>
    </rPh>
    <rPh sb="12" eb="14">
      <t>ショウニン</t>
    </rPh>
    <rPh sb="14" eb="15">
      <t>ネガ</t>
    </rPh>
    <rPh sb="24" eb="26">
      <t>キショク</t>
    </rPh>
    <rPh sb="28" eb="30">
      <t>イケン</t>
    </rPh>
    <rPh sb="31" eb="33">
      <t>ショウカイ</t>
    </rPh>
    <phoneticPr fontId="1"/>
  </si>
  <si>
    <t>明交収第</t>
    <rPh sb="0" eb="1">
      <t>アカ</t>
    </rPh>
    <rPh sb="1" eb="2">
      <t>マジ</t>
    </rPh>
    <rPh sb="2" eb="3">
      <t>オサム</t>
    </rPh>
    <rPh sb="3" eb="4">
      <t>ダイ</t>
    </rPh>
    <phoneticPr fontId="1"/>
  </si>
  <si>
    <t>工事施工承認願</t>
    <rPh sb="0" eb="1">
      <t>コウ</t>
    </rPh>
    <rPh sb="1" eb="2">
      <t>コト</t>
    </rPh>
    <rPh sb="2" eb="3">
      <t>セ</t>
    </rPh>
    <rPh sb="3" eb="4">
      <t>コウ</t>
    </rPh>
    <rPh sb="4" eb="5">
      <t>ショウ</t>
    </rPh>
    <rPh sb="5" eb="6">
      <t>ニン</t>
    </rPh>
    <rPh sb="6" eb="7">
      <t>ネガイ</t>
    </rPh>
    <phoneticPr fontId="1"/>
  </si>
  <si>
    <t>工事施工承認書</t>
    <phoneticPr fontId="1"/>
  </si>
  <si>
    <t>道路法第３２条協議書(照会)</t>
    <rPh sb="0" eb="2">
      <t>ドウロ</t>
    </rPh>
    <rPh sb="2" eb="3">
      <t>ホウ</t>
    </rPh>
    <rPh sb="3" eb="4">
      <t>ダイ</t>
    </rPh>
    <rPh sb="6" eb="7">
      <t>ジョウ</t>
    </rPh>
    <rPh sb="7" eb="9">
      <t>キョウギ</t>
    </rPh>
    <rPh sb="9" eb="10">
      <t>ショ</t>
    </rPh>
    <rPh sb="11" eb="13">
      <t>ショウカイ</t>
    </rPh>
    <phoneticPr fontId="1"/>
  </si>
  <si>
    <t>道路法第３２条協議書(回答)</t>
    <phoneticPr fontId="1"/>
  </si>
  <si>
    <t>□</t>
  </si>
  <si>
    <t>□</t>
    <phoneticPr fontId="1"/>
  </si>
  <si>
    <t>■</t>
    <phoneticPr fontId="1"/>
  </si>
  <si>
    <t>新　規</t>
    <rPh sb="0" eb="1">
      <t>シン</t>
    </rPh>
    <rPh sb="2" eb="3">
      <t>キ</t>
    </rPh>
    <phoneticPr fontId="1"/>
  </si>
  <si>
    <t>変　更</t>
    <rPh sb="0" eb="1">
      <t>ヘン</t>
    </rPh>
    <rPh sb="2" eb="3">
      <t>サラ</t>
    </rPh>
    <phoneticPr fontId="1"/>
  </si>
  <si>
    <t>■</t>
    <phoneticPr fontId="1"/>
  </si>
  <si>
    <t>廃　止</t>
    <rPh sb="0" eb="1">
      <t>ハイ</t>
    </rPh>
    <rPh sb="2" eb="3">
      <t>トメ</t>
    </rPh>
    <phoneticPr fontId="1"/>
  </si>
  <si>
    <r>
      <t>　付 帯 条 件（</t>
    </r>
    <r>
      <rPr>
        <u/>
        <sz val="10"/>
        <color rgb="FFFF0000"/>
        <rFont val="ＭＳ 明朝"/>
        <family val="1"/>
        <charset val="128"/>
      </rPr>
      <t>条件書を守ること</t>
    </r>
    <r>
      <rPr>
        <sz val="10"/>
        <color theme="1"/>
        <rFont val="ＭＳ 明朝"/>
        <family val="1"/>
        <charset val="128"/>
      </rPr>
      <t>）</t>
    </r>
    <rPh sb="9" eb="12">
      <t>ジョウケンショ</t>
    </rPh>
    <rPh sb="13" eb="14">
      <t>マモ</t>
    </rPh>
    <phoneticPr fontId="1"/>
  </si>
  <si>
    <t>受付番号</t>
    <rPh sb="0" eb="1">
      <t>ウケ</t>
    </rPh>
    <rPh sb="1" eb="2">
      <t>ツキ</t>
    </rPh>
    <rPh sb="2" eb="3">
      <t>バン</t>
    </rPh>
    <rPh sb="3" eb="4">
      <t>ゴウ</t>
    </rPh>
    <phoneticPr fontId="1"/>
  </si>
  <si>
    <t>（許可日）</t>
    <rPh sb="1" eb="3">
      <t>キョカ</t>
    </rPh>
    <rPh sb="3" eb="4">
      <t>ヒ</t>
    </rPh>
    <phoneticPr fontId="1"/>
  </si>
  <si>
    <t>※内容が赤字表示されますが、</t>
    <rPh sb="1" eb="3">
      <t>ナイヨウ</t>
    </rPh>
    <rPh sb="4" eb="6">
      <t>アカジ</t>
    </rPh>
    <rPh sb="6" eb="8">
      <t>ヒョウジ</t>
    </rPh>
    <phoneticPr fontId="1"/>
  </si>
  <si>
    <t>※工事開始日or許可日を記載</t>
    <rPh sb="1" eb="3">
      <t>コウジ</t>
    </rPh>
    <rPh sb="3" eb="5">
      <t>カイシ</t>
    </rPh>
    <rPh sb="5" eb="6">
      <t>ヒ</t>
    </rPh>
    <rPh sb="8" eb="10">
      <t>キョカ</t>
    </rPh>
    <rPh sb="10" eb="11">
      <t>ビ</t>
    </rPh>
    <rPh sb="12" eb="14">
      <t>キサイ</t>
    </rPh>
    <phoneticPr fontId="1"/>
  </si>
  <si>
    <t>※工事完了日or〇〇日間を記載</t>
    <rPh sb="1" eb="3">
      <t>コウジ</t>
    </rPh>
    <rPh sb="3" eb="5">
      <t>カンリョウ</t>
    </rPh>
    <rPh sb="5" eb="6">
      <t>ヒ</t>
    </rPh>
    <rPh sb="10" eb="11">
      <t>ビ</t>
    </rPh>
    <rPh sb="11" eb="12">
      <t>カン</t>
    </rPh>
    <rPh sb="13" eb="15">
      <t>キサイ</t>
    </rPh>
    <phoneticPr fontId="1"/>
  </si>
  <si>
    <t>・</t>
    <phoneticPr fontId="1"/>
  </si>
  <si>
    <t>・</t>
    <phoneticPr fontId="1"/>
  </si>
  <si>
    <r>
      <t xml:space="preserve">添付図面
</t>
    </r>
    <r>
      <rPr>
        <b/>
        <sz val="10"/>
        <rFont val="ＭＳ 明朝"/>
        <family val="1"/>
        <charset val="128"/>
      </rPr>
      <t>（２部提出）</t>
    </r>
    <rPh sb="0" eb="1">
      <t>ソウ</t>
    </rPh>
    <rPh sb="1" eb="2">
      <t>ツキ</t>
    </rPh>
    <rPh sb="2" eb="3">
      <t>ズ</t>
    </rPh>
    <rPh sb="3" eb="4">
      <t>メン</t>
    </rPh>
    <rPh sb="7" eb="8">
      <t>ブ</t>
    </rPh>
    <rPh sb="8" eb="10">
      <t>テイシュツ</t>
    </rPh>
    <phoneticPr fontId="1"/>
  </si>
  <si>
    <r>
      <t>　付 帯 条 件（</t>
    </r>
    <r>
      <rPr>
        <u/>
        <sz val="10"/>
        <rFont val="ＭＳ 明朝"/>
        <family val="1"/>
        <charset val="128"/>
      </rPr>
      <t>条件書を守ること</t>
    </r>
    <r>
      <rPr>
        <sz val="10"/>
        <rFont val="ＭＳ 明朝"/>
        <family val="1"/>
        <charset val="128"/>
      </rPr>
      <t>）</t>
    </r>
    <rPh sb="9" eb="12">
      <t>ジョウケンショ</t>
    </rPh>
    <rPh sb="13" eb="14">
      <t>マモ</t>
    </rPh>
    <phoneticPr fontId="1"/>
  </si>
  <si>
    <t>※シート下タブの①～④まで、</t>
    <rPh sb="4" eb="5">
      <t>シタ</t>
    </rPh>
    <phoneticPr fontId="1"/>
  </si>
  <si>
    <t>　　　　１枚づつ提出が必要です。</t>
    <phoneticPr fontId="1"/>
  </si>
  <si>
    <t>　　　提出は白黒でＯＫ。</t>
    <rPh sb="3" eb="5">
      <t>テイシュツ</t>
    </rPh>
    <rPh sb="6" eb="8">
      <t>シロクロ</t>
    </rPh>
    <phoneticPr fontId="1"/>
  </si>
  <si>
    <t>※添付図面関係は２セット必要</t>
    <rPh sb="1" eb="3">
      <t>テンプ</t>
    </rPh>
    <rPh sb="3" eb="5">
      <t>ズメン</t>
    </rPh>
    <rPh sb="5" eb="7">
      <t>カンケイ</t>
    </rPh>
    <rPh sb="12" eb="14">
      <t>ヒツヨウ</t>
    </rPh>
    <phoneticPr fontId="1"/>
  </si>
  <si>
    <t>　（うち１セットは承認書と共に返却）</t>
    <phoneticPr fontId="1"/>
  </si>
  <si>
    <t>丸 谷　聡 子</t>
    <rPh sb="0" eb="1">
      <t>マル</t>
    </rPh>
    <rPh sb="2" eb="3">
      <t>タニ</t>
    </rPh>
    <rPh sb="4" eb="5">
      <t>サトシ</t>
    </rPh>
    <rPh sb="6" eb="7">
      <t>コ</t>
    </rPh>
    <phoneticPr fontId="1"/>
  </si>
  <si>
    <t>←市長名</t>
    <rPh sb="1" eb="3">
      <t>シチョウ</t>
    </rPh>
    <rPh sb="3" eb="4">
      <t>メイ</t>
    </rPh>
    <phoneticPr fontId="1"/>
  </si>
  <si>
    <t>※押印は基本的に省略可</t>
    <rPh sb="1" eb="3">
      <t>オウイン</t>
    </rPh>
    <rPh sb="4" eb="7">
      <t>キホンテキ</t>
    </rPh>
    <rPh sb="8" eb="10">
      <t>ショウリャク</t>
    </rPh>
    <rPh sb="10" eb="11">
      <t>カ</t>
    </rPh>
    <phoneticPr fontId="1"/>
  </si>
  <si>
    <t>令和 　 　年　　　月　　　日　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</si>
</sst>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7"/>
      <color theme="4" tint="0.39997558519241921"/>
      <name val="ＭＳ ゴシック"/>
      <family val="3"/>
      <charset val="128"/>
    </font>
    <font>
      <sz val="12"/>
      <color theme="4" tint="0.39997558519241921"/>
      <name val="ＭＳ ゴシック"/>
      <family val="3"/>
      <charset val="128"/>
    </font>
    <font>
      <sz val="10"/>
      <color theme="1" tint="0.499984740745262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 tint="0.49998474074526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11"/>
      <color rgb="FFFFFF00"/>
      <name val="ＭＳ 明朝"/>
      <family val="1"/>
      <charset val="128"/>
    </font>
    <font>
      <sz val="10"/>
      <color rgb="FFFFFF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55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45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top"/>
    </xf>
    <xf numFmtId="0" fontId="5" fillId="0" borderId="61" xfId="0" applyNumberFormat="1" applyFont="1" applyFill="1" applyBorder="1" applyAlignment="1" applyProtection="1">
      <alignment vertical="center"/>
    </xf>
    <xf numFmtId="0" fontId="5" fillId="0" borderId="40" xfId="0" applyNumberFormat="1" applyFont="1" applyFill="1" applyBorder="1" applyAlignment="1" applyProtection="1">
      <alignment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vertical="center" wrapText="1"/>
    </xf>
    <xf numFmtId="49" fontId="3" fillId="0" borderId="25" xfId="0" applyNumberFormat="1" applyFont="1" applyFill="1" applyBorder="1" applyAlignment="1" applyProtection="1">
      <alignment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distributed" vertical="center" indent="1"/>
    </xf>
    <xf numFmtId="0" fontId="3" fillId="0" borderId="27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73" xfId="0" applyNumberFormat="1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NumberFormat="1" applyFont="1" applyBorder="1" applyAlignment="1" applyProtection="1">
      <alignment vertical="center"/>
    </xf>
    <xf numFmtId="0" fontId="2" fillId="0" borderId="28" xfId="0" applyNumberFormat="1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horizontal="left" vertical="center"/>
    </xf>
    <xf numFmtId="0" fontId="3" fillId="0" borderId="7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7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shrinkToFit="1"/>
    </xf>
    <xf numFmtId="0" fontId="3" fillId="0" borderId="27" xfId="0" applyNumberFormat="1" applyFont="1" applyFill="1" applyBorder="1" applyAlignment="1" applyProtection="1">
      <alignment vertical="center"/>
    </xf>
    <xf numFmtId="0" fontId="3" fillId="0" borderId="28" xfId="0" applyNumberFormat="1" applyFont="1" applyFill="1" applyBorder="1" applyAlignment="1" applyProtection="1">
      <alignment vertical="center"/>
    </xf>
    <xf numFmtId="0" fontId="2" fillId="0" borderId="28" xfId="0" applyNumberFormat="1" applyFont="1" applyFill="1" applyBorder="1" applyAlignment="1" applyProtection="1">
      <alignment vertical="center"/>
    </xf>
    <xf numFmtId="0" fontId="3" fillId="0" borderId="28" xfId="0" applyNumberFormat="1" applyFont="1" applyFill="1" applyBorder="1" applyAlignment="1" applyProtection="1">
      <alignment vertical="center" shrinkToFit="1"/>
    </xf>
    <xf numFmtId="0" fontId="3" fillId="0" borderId="28" xfId="0" applyNumberFormat="1" applyFont="1" applyFill="1" applyBorder="1" applyAlignment="1" applyProtection="1">
      <alignment horizontal="center" vertical="center" shrinkToFit="1"/>
    </xf>
    <xf numFmtId="176" fontId="3" fillId="0" borderId="28" xfId="0" applyNumberFormat="1" applyFont="1" applyFill="1" applyBorder="1" applyAlignment="1" applyProtection="1">
      <alignment horizontal="center" vertical="center"/>
    </xf>
    <xf numFmtId="176" fontId="3" fillId="0" borderId="29" xfId="0" applyNumberFormat="1" applyFont="1" applyFill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49" fontId="3" fillId="0" borderId="9" xfId="0" applyNumberFormat="1" applyFont="1" applyBorder="1" applyAlignment="1" applyProtection="1">
      <alignment horizontal="center" vertical="center" shrinkToFit="1"/>
    </xf>
    <xf numFmtId="0" fontId="16" fillId="0" borderId="0" xfId="0" applyFont="1" applyProtection="1">
      <alignment vertical="center"/>
    </xf>
    <xf numFmtId="0" fontId="16" fillId="0" borderId="0" xfId="0" applyNumberFormat="1" applyFont="1" applyProtection="1">
      <alignment vertical="center"/>
    </xf>
    <xf numFmtId="0" fontId="3" fillId="0" borderId="0" xfId="0" applyNumberFormat="1" applyFont="1" applyProtection="1">
      <alignment vertical="center"/>
    </xf>
    <xf numFmtId="0" fontId="3" fillId="0" borderId="0" xfId="0" applyNumberFormat="1" applyFont="1" applyFill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Protection="1">
      <alignment vertical="center"/>
    </xf>
    <xf numFmtId="0" fontId="10" fillId="0" borderId="0" xfId="0" applyNumberFormat="1" applyFont="1" applyProtection="1">
      <alignment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vertical="center" wrapText="1"/>
    </xf>
    <xf numFmtId="0" fontId="3" fillId="0" borderId="25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vertical="center" wrapText="1"/>
    </xf>
    <xf numFmtId="0" fontId="3" fillId="0" borderId="9" xfId="0" applyNumberFormat="1" applyFont="1" applyBorder="1" applyAlignment="1" applyProtection="1">
      <alignment vertical="center"/>
    </xf>
    <xf numFmtId="0" fontId="2" fillId="0" borderId="9" xfId="0" applyNumberFormat="1" applyFont="1" applyBorder="1" applyAlignment="1" applyProtection="1">
      <alignment vertical="center"/>
    </xf>
    <xf numFmtId="0" fontId="3" fillId="0" borderId="9" xfId="0" applyNumberFormat="1" applyFont="1" applyBorder="1" applyAlignment="1" applyProtection="1">
      <alignment horizontal="center" vertical="center" shrinkToFit="1"/>
    </xf>
    <xf numFmtId="0" fontId="3" fillId="0" borderId="9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Protection="1">
      <alignment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 applyProtection="1"/>
    <xf numFmtId="0" fontId="3" fillId="0" borderId="0" xfId="0" applyNumberFormat="1" applyFont="1" applyFill="1" applyAlignment="1" applyProtection="1">
      <alignment vertical="top"/>
    </xf>
    <xf numFmtId="0" fontId="2" fillId="0" borderId="31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vertical="center"/>
    </xf>
    <xf numFmtId="0" fontId="2" fillId="0" borderId="28" xfId="0" applyNumberFormat="1" applyFont="1" applyFill="1" applyBorder="1" applyAlignment="1" applyProtection="1">
      <alignment horizontal="distributed" vertical="center" indent="1"/>
    </xf>
    <xf numFmtId="0" fontId="2" fillId="0" borderId="35" xfId="0" applyNumberFormat="1" applyFont="1" applyFill="1" applyBorder="1" applyAlignment="1" applyProtection="1">
      <alignment vertical="center"/>
    </xf>
    <xf numFmtId="0" fontId="2" fillId="0" borderId="72" xfId="0" applyNumberFormat="1" applyFont="1" applyFill="1" applyBorder="1" applyAlignment="1" applyProtection="1">
      <alignment horizontal="center" vertical="center"/>
    </xf>
    <xf numFmtId="0" fontId="2" fillId="0" borderId="73" xfId="0" applyNumberFormat="1" applyFont="1" applyFill="1" applyBorder="1" applyAlignment="1" applyProtection="1">
      <alignment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39" xfId="0" applyNumberFormat="1" applyFont="1" applyFill="1" applyBorder="1" applyAlignment="1" applyProtection="1">
      <alignment vertical="center"/>
    </xf>
    <xf numFmtId="0" fontId="3" fillId="0" borderId="61" xfId="0" applyNumberFormat="1" applyFont="1" applyFill="1" applyBorder="1" applyAlignment="1" applyProtection="1">
      <alignment vertical="center"/>
    </xf>
    <xf numFmtId="0" fontId="2" fillId="0" borderId="4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10" xfId="0" applyNumberFormat="1" applyFont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50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16" fillId="0" borderId="52" xfId="0" applyNumberFormat="1" applyFont="1" applyBorder="1" applyProtection="1">
      <alignment vertical="center"/>
    </xf>
    <xf numFmtId="0" fontId="16" fillId="0" borderId="53" xfId="0" applyNumberFormat="1" applyFont="1" applyBorder="1" applyProtection="1">
      <alignment vertical="center"/>
    </xf>
    <xf numFmtId="0" fontId="16" fillId="0" borderId="55" xfId="0" applyNumberFormat="1" applyFont="1" applyBorder="1" applyProtection="1">
      <alignment vertical="center"/>
    </xf>
    <xf numFmtId="0" fontId="16" fillId="0" borderId="56" xfId="0" applyNumberFormat="1" applyFont="1" applyBorder="1" applyProtection="1">
      <alignment vertical="center"/>
    </xf>
    <xf numFmtId="0" fontId="3" fillId="0" borderId="45" xfId="0" applyNumberFormat="1" applyFont="1" applyBorder="1" applyProtection="1">
      <alignment vertical="center"/>
    </xf>
    <xf numFmtId="0" fontId="3" fillId="0" borderId="45" xfId="0" applyNumberFormat="1" applyFont="1" applyBorder="1" applyAlignment="1" applyProtection="1">
      <alignment horizontal="center" vertical="center"/>
    </xf>
    <xf numFmtId="0" fontId="3" fillId="0" borderId="46" xfId="0" applyNumberFormat="1" applyFont="1" applyBorder="1" applyProtection="1">
      <alignment vertical="center"/>
    </xf>
    <xf numFmtId="0" fontId="3" fillId="0" borderId="4" xfId="0" applyNumberFormat="1" applyFont="1" applyBorder="1" applyProtection="1">
      <alignment vertical="center"/>
    </xf>
    <xf numFmtId="0" fontId="3" fillId="0" borderId="47" xfId="0" applyNumberFormat="1" applyFont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left" vertical="center" indent="1"/>
    </xf>
    <xf numFmtId="0" fontId="19" fillId="0" borderId="0" xfId="0" applyNumberFormat="1" applyFont="1" applyFill="1" applyProtection="1">
      <alignment vertical="center"/>
    </xf>
    <xf numFmtId="0" fontId="7" fillId="0" borderId="0" xfId="0" applyNumberFormat="1" applyFont="1" applyFill="1" applyAlignment="1" applyProtection="1">
      <alignment vertical="top"/>
    </xf>
    <xf numFmtId="0" fontId="8" fillId="0" borderId="0" xfId="0" applyFont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0" fillId="0" borderId="0" xfId="0" applyNumberFormat="1" applyFont="1" applyFill="1" applyProtection="1">
      <alignment vertical="center"/>
    </xf>
    <xf numFmtId="0" fontId="7" fillId="0" borderId="66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/>
    <xf numFmtId="0" fontId="3" fillId="0" borderId="10" xfId="0" applyFont="1" applyBorder="1" applyAlignment="1" applyProtection="1">
      <alignment horizontal="right" vertical="center"/>
    </xf>
    <xf numFmtId="49" fontId="3" fillId="0" borderId="73" xfId="0" applyNumberFormat="1" applyFont="1" applyFill="1" applyBorder="1" applyAlignment="1" applyProtection="1">
      <alignment horizontal="center" vertical="center" wrapText="1"/>
    </xf>
    <xf numFmtId="0" fontId="17" fillId="0" borderId="61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left" vertical="center" indent="1"/>
    </xf>
    <xf numFmtId="0" fontId="2" fillId="0" borderId="9" xfId="0" applyNumberFormat="1" applyFont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7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3" fillId="0" borderId="63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Protection="1">
      <alignment vertical="center"/>
    </xf>
    <xf numFmtId="0" fontId="3" fillId="0" borderId="34" xfId="0" applyFont="1" applyBorder="1" applyAlignment="1" applyProtection="1">
      <alignment horizontal="distributed" vertical="center" indent="1"/>
    </xf>
    <xf numFmtId="0" fontId="3" fillId="0" borderId="28" xfId="0" applyFont="1" applyBorder="1" applyAlignment="1" applyProtection="1">
      <alignment horizontal="distributed" vertical="center" indent="1"/>
    </xf>
    <xf numFmtId="49" fontId="3" fillId="0" borderId="26" xfId="0" applyNumberFormat="1" applyFont="1" applyFill="1" applyBorder="1" applyAlignment="1" applyProtection="1">
      <alignment vertical="center" wrapText="1"/>
    </xf>
    <xf numFmtId="0" fontId="18" fillId="0" borderId="25" xfId="0" applyNumberFormat="1" applyFont="1" applyFill="1" applyBorder="1" applyAlignment="1" applyProtection="1">
      <alignment shrinkToFit="1"/>
    </xf>
    <xf numFmtId="0" fontId="3" fillId="0" borderId="26" xfId="0" applyNumberFormat="1" applyFont="1" applyFill="1" applyBorder="1" applyAlignment="1" applyProtection="1">
      <alignment vertical="center" wrapText="1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distributed" vertical="center" indent="1"/>
    </xf>
    <xf numFmtId="0" fontId="3" fillId="0" borderId="28" xfId="0" applyNumberFormat="1" applyFont="1" applyFill="1" applyBorder="1" applyAlignment="1" applyProtection="1">
      <alignment horizontal="distributed" vertical="center" indent="1"/>
    </xf>
    <xf numFmtId="0" fontId="2" fillId="0" borderId="0" xfId="0" applyNumberFormat="1" applyFont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Alignment="1" applyProtection="1"/>
    <xf numFmtId="0" fontId="3" fillId="0" borderId="43" xfId="0" applyFont="1" applyFill="1" applyBorder="1" applyAlignment="1">
      <alignment horizontal="left" vertical="center"/>
    </xf>
    <xf numFmtId="0" fontId="29" fillId="0" borderId="25" xfId="0" applyFont="1" applyFill="1" applyBorder="1" applyAlignment="1" applyProtection="1">
      <alignment shrinkToFit="1"/>
    </xf>
    <xf numFmtId="0" fontId="30" fillId="0" borderId="25" xfId="0" applyFont="1" applyFill="1" applyBorder="1" applyAlignment="1" applyProtection="1">
      <alignment shrinkToFi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vertical="center"/>
    </xf>
    <xf numFmtId="0" fontId="22" fillId="0" borderId="0" xfId="0" applyNumberFormat="1" applyFo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49" fontId="14" fillId="0" borderId="25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1" fillId="2" borderId="72" xfId="0" applyFont="1" applyFill="1" applyBorder="1" applyAlignment="1" applyProtection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0" borderId="59" xfId="0" applyNumberFormat="1" applyFont="1" applyBorder="1" applyAlignment="1" applyProtection="1">
      <alignment horizontal="center" vertical="center"/>
    </xf>
    <xf numFmtId="0" fontId="22" fillId="0" borderId="0" xfId="0" applyNumberFormat="1" applyFont="1" applyAlignment="1" applyProtection="1"/>
    <xf numFmtId="176" fontId="3" fillId="0" borderId="9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5" xfId="0" applyNumberFormat="1" applyFont="1" applyFill="1" applyBorder="1" applyAlignment="1" applyProtection="1">
      <alignment horizontal="center" vertical="center"/>
      <protection locked="0"/>
    </xf>
    <xf numFmtId="0" fontId="26" fillId="2" borderId="25" xfId="0" applyNumberFormat="1" applyFont="1" applyFill="1" applyBorder="1" applyAlignment="1" applyProtection="1">
      <alignment vertical="center"/>
      <protection locked="0"/>
    </xf>
    <xf numFmtId="0" fontId="27" fillId="2" borderId="0" xfId="0" applyNumberFormat="1" applyFont="1" applyFill="1" applyAlignment="1" applyProtection="1">
      <alignment vertical="center"/>
      <protection locked="0"/>
    </xf>
    <xf numFmtId="0" fontId="35" fillId="0" borderId="25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27" fillId="2" borderId="0" xfId="0" quotePrefix="1" applyNumberFormat="1" applyFont="1" applyFill="1" applyAlignment="1" applyProtection="1">
      <alignment vertical="center"/>
      <protection locked="0"/>
    </xf>
    <xf numFmtId="0" fontId="7" fillId="0" borderId="66" xfId="0" applyNumberFormat="1" applyFont="1" applyFill="1" applyBorder="1" applyAlignment="1" applyProtection="1">
      <alignment vertical="center"/>
    </xf>
    <xf numFmtId="0" fontId="42" fillId="3" borderId="0" xfId="0" applyFont="1" applyFill="1" applyAlignment="1" applyProtection="1">
      <alignment horizontal="left" vertical="center"/>
    </xf>
    <xf numFmtId="0" fontId="3" fillId="3" borderId="0" xfId="0" applyFont="1" applyFill="1" applyProtection="1">
      <alignment vertical="center"/>
    </xf>
    <xf numFmtId="0" fontId="42" fillId="3" borderId="0" xfId="0" applyFont="1" applyFill="1" applyProtection="1">
      <alignment vertical="center"/>
    </xf>
    <xf numFmtId="0" fontId="10" fillId="3" borderId="0" xfId="0" applyFont="1" applyFill="1" applyProtection="1">
      <alignment vertical="center"/>
    </xf>
    <xf numFmtId="0" fontId="16" fillId="3" borderId="0" xfId="0" applyFont="1" applyFill="1" applyProtection="1">
      <alignment vertical="center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Protection="1">
      <alignment vertical="center"/>
    </xf>
    <xf numFmtId="49" fontId="13" fillId="3" borderId="0" xfId="0" applyNumberFormat="1" applyFont="1" applyFill="1" applyBorder="1" applyAlignment="1" applyProtection="1">
      <alignment horizontal="right" vertical="center" wrapText="1"/>
    </xf>
    <xf numFmtId="0" fontId="45" fillId="3" borderId="0" xfId="0" applyFont="1" applyFill="1" applyProtection="1">
      <alignment vertical="center"/>
    </xf>
    <xf numFmtId="0" fontId="41" fillId="3" borderId="0" xfId="0" applyNumberFormat="1" applyFont="1" applyFill="1" applyBorder="1" applyAlignment="1" applyProtection="1">
      <alignment horizontal="left" vertical="center" wrapText="1"/>
    </xf>
    <xf numFmtId="0" fontId="43" fillId="3" borderId="0" xfId="0" applyNumberFormat="1" applyFont="1" applyFill="1" applyBorder="1" applyAlignment="1" applyProtection="1">
      <alignment horizontal="left" vertical="center" wrapText="1"/>
    </xf>
    <xf numFmtId="49" fontId="43" fillId="3" borderId="0" xfId="0" applyNumberFormat="1" applyFont="1" applyFill="1" applyBorder="1" applyAlignment="1" applyProtection="1">
      <alignment horizontal="left" vertical="center" wrapText="1"/>
    </xf>
    <xf numFmtId="0" fontId="43" fillId="3" borderId="0" xfId="0" applyNumberFormat="1" applyFont="1" applyFill="1" applyBorder="1" applyAlignment="1" applyProtection="1">
      <alignment horizontal="left" vertical="center"/>
    </xf>
    <xf numFmtId="0" fontId="44" fillId="3" borderId="0" xfId="0" applyNumberFormat="1" applyFont="1" applyFill="1" applyBorder="1" applyAlignment="1" applyProtection="1">
      <alignment vertical="center"/>
    </xf>
    <xf numFmtId="49" fontId="45" fillId="3" borderId="0" xfId="0" applyNumberFormat="1" applyFont="1" applyFill="1" applyBorder="1" applyAlignment="1" applyProtection="1">
      <alignment horizontal="left" vertical="center" wrapText="1"/>
    </xf>
    <xf numFmtId="176" fontId="43" fillId="3" borderId="0" xfId="0" applyNumberFormat="1" applyFont="1" applyFill="1" applyBorder="1" applyAlignment="1" applyProtection="1">
      <alignment horizontal="left" vertical="center"/>
    </xf>
    <xf numFmtId="176" fontId="45" fillId="3" borderId="0" xfId="0" applyNumberFormat="1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 applyProtection="1">
      <alignment horizontal="center" vertical="center" wrapText="1"/>
    </xf>
    <xf numFmtId="0" fontId="41" fillId="3" borderId="0" xfId="0" applyFont="1" applyFill="1" applyBorder="1" applyAlignment="1" applyProtection="1">
      <alignment vertical="center"/>
    </xf>
    <xf numFmtId="0" fontId="41" fillId="3" borderId="0" xfId="0" applyFont="1" applyFill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0" fontId="25" fillId="2" borderId="25" xfId="0" applyFont="1" applyFill="1" applyBorder="1" applyAlignment="1" applyProtection="1">
      <alignment horizontal="left" vertical="center" wrapText="1"/>
      <protection locked="0"/>
    </xf>
    <xf numFmtId="0" fontId="25" fillId="2" borderId="28" xfId="0" applyFont="1" applyFill="1" applyBorder="1" applyAlignment="1" applyProtection="1">
      <alignment horizontal="left" vertical="center" wrapText="1"/>
      <protection locked="0"/>
    </xf>
    <xf numFmtId="0" fontId="42" fillId="3" borderId="0" xfId="0" applyFont="1" applyFill="1" applyAlignment="1" applyProtection="1">
      <alignment horizontal="left" vertical="center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3" xfId="0" applyNumberFormat="1" applyFont="1" applyFill="1" applyBorder="1" applyAlignment="1" applyProtection="1">
      <alignment horizontal="center" vertical="center"/>
    </xf>
    <xf numFmtId="0" fontId="3" fillId="0" borderId="6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49" fontId="3" fillId="0" borderId="73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73" xfId="0" applyNumberFormat="1" applyFont="1" applyFill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9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25" fillId="2" borderId="68" xfId="0" applyFont="1" applyFill="1" applyBorder="1" applyAlignment="1" applyProtection="1">
      <alignment horizontal="center" vertical="center" wrapText="1"/>
      <protection locked="0"/>
    </xf>
    <xf numFmtId="0" fontId="25" fillId="2" borderId="27" xfId="0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distributed" vertical="center" indent="1"/>
    </xf>
    <xf numFmtId="0" fontId="3" fillId="0" borderId="25" xfId="0" applyFont="1" applyBorder="1" applyAlignment="1" applyProtection="1">
      <alignment horizontal="distributed" vertical="center" indent="1"/>
    </xf>
    <xf numFmtId="0" fontId="3" fillId="0" borderId="32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33" xfId="0" applyFont="1" applyBorder="1" applyAlignment="1" applyProtection="1">
      <alignment horizontal="distributed" vertical="center" indent="1"/>
    </xf>
    <xf numFmtId="0" fontId="3" fillId="0" borderId="34" xfId="0" applyFont="1" applyBorder="1" applyAlignment="1" applyProtection="1">
      <alignment horizontal="distributed" vertical="center" indent="1"/>
    </xf>
    <xf numFmtId="0" fontId="3" fillId="0" borderId="28" xfId="0" applyFont="1" applyBorder="1" applyAlignment="1" applyProtection="1">
      <alignment horizontal="distributed" vertical="center" indent="1"/>
    </xf>
    <xf numFmtId="0" fontId="3" fillId="0" borderId="35" xfId="0" applyFont="1" applyBorder="1" applyAlignment="1" applyProtection="1">
      <alignment horizontal="distributed" vertical="center" inden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distributed" vertical="center" wrapText="1" indent="2"/>
    </xf>
    <xf numFmtId="0" fontId="3" fillId="0" borderId="25" xfId="0" applyFont="1" applyBorder="1" applyAlignment="1" applyProtection="1">
      <alignment horizontal="distributed" vertical="center" wrapText="1" indent="2"/>
    </xf>
    <xf numFmtId="0" fontId="2" fillId="0" borderId="25" xfId="0" applyFont="1" applyBorder="1" applyAlignment="1" applyProtection="1">
      <alignment horizontal="distributed" vertical="center" indent="2"/>
    </xf>
    <xf numFmtId="0" fontId="2" fillId="0" borderId="1" xfId="0" applyFont="1" applyBorder="1" applyAlignment="1" applyProtection="1">
      <alignment horizontal="distributed" vertical="center" indent="2"/>
    </xf>
    <xf numFmtId="0" fontId="2" fillId="0" borderId="0" xfId="0" applyFont="1" applyBorder="1" applyAlignment="1" applyProtection="1">
      <alignment horizontal="distributed" vertical="center" indent="2"/>
    </xf>
    <xf numFmtId="0" fontId="2" fillId="0" borderId="34" xfId="0" applyFont="1" applyBorder="1" applyAlignment="1" applyProtection="1">
      <alignment horizontal="distributed" vertical="center" indent="2"/>
    </xf>
    <xf numFmtId="0" fontId="2" fillId="0" borderId="28" xfId="0" applyFont="1" applyBorder="1" applyAlignment="1" applyProtection="1">
      <alignment horizontal="distributed" vertical="center" indent="2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67" xfId="0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</xf>
    <xf numFmtId="49" fontId="3" fillId="0" borderId="29" xfId="0" applyNumberFormat="1" applyFont="1" applyFill="1" applyBorder="1" applyAlignment="1" applyProtection="1">
      <alignment horizontal="left" vertical="center" wrapText="1"/>
    </xf>
    <xf numFmtId="49" fontId="3" fillId="0" borderId="72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26" fillId="2" borderId="25" xfId="0" applyNumberFormat="1" applyFont="1" applyFill="1" applyBorder="1" applyAlignment="1" applyProtection="1">
      <alignment horizontal="center" vertical="center"/>
      <protection locked="0"/>
    </xf>
    <xf numFmtId="0" fontId="28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28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2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64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74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49" fontId="25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 wrapText="1"/>
    </xf>
    <xf numFmtId="0" fontId="2" fillId="0" borderId="6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 wrapText="1" indent="1"/>
    </xf>
    <xf numFmtId="0" fontId="3" fillId="0" borderId="4" xfId="0" applyFont="1" applyBorder="1" applyAlignment="1" applyProtection="1">
      <alignment horizontal="distributed" vertical="center" wrapText="1" indent="1"/>
    </xf>
    <xf numFmtId="0" fontId="2" fillId="0" borderId="4" xfId="0" applyFont="1" applyBorder="1" applyAlignment="1" applyProtection="1">
      <alignment horizontal="distributed" vertical="center" indent="1"/>
    </xf>
    <xf numFmtId="0" fontId="3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26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73" xfId="0" applyNumberFormat="1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38" xfId="0" applyFont="1" applyBorder="1" applyAlignment="1" applyProtection="1">
      <alignment horizontal="center" vertical="center" textRotation="255"/>
    </xf>
    <xf numFmtId="0" fontId="7" fillId="0" borderId="0" xfId="0" applyFont="1" applyAlignment="1" applyProtection="1">
      <alignment horizontal="distributed" vertical="center" indent="10"/>
    </xf>
    <xf numFmtId="0" fontId="9" fillId="0" borderId="0" xfId="0" applyFont="1" applyAlignment="1" applyProtection="1">
      <alignment horizontal="distributed" vertical="center" indent="10"/>
    </xf>
    <xf numFmtId="49" fontId="25" fillId="2" borderId="69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7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 inden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49" fontId="25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72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61" xfId="0" applyNumberFormat="1" applyFont="1" applyFill="1" applyBorder="1" applyAlignment="1" applyProtection="1">
      <alignment horizontal="left" vertical="center"/>
      <protection locked="0"/>
    </xf>
    <xf numFmtId="0" fontId="27" fillId="2" borderId="0" xfId="0" applyNumberFormat="1" applyFont="1" applyFill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25" fillId="2" borderId="23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top" shrinkToFit="1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49" fontId="25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25" fillId="2" borderId="7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4" xfId="0" applyNumberFormat="1" applyFont="1" applyFill="1" applyBorder="1" applyAlignment="1" applyProtection="1">
      <alignment horizontal="center" vertical="center"/>
    </xf>
    <xf numFmtId="49" fontId="2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8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73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distributed" vertical="center" indent="1"/>
    </xf>
    <xf numFmtId="0" fontId="3" fillId="0" borderId="25" xfId="0" applyNumberFormat="1" applyFont="1" applyFill="1" applyBorder="1" applyAlignment="1" applyProtection="1">
      <alignment horizontal="distributed" vertical="center" indent="1"/>
    </xf>
    <xf numFmtId="0" fontId="3" fillId="0" borderId="32" xfId="0" applyNumberFormat="1" applyFont="1" applyFill="1" applyBorder="1" applyAlignment="1" applyProtection="1">
      <alignment horizontal="distributed" vertical="center" indent="1"/>
    </xf>
    <xf numFmtId="0" fontId="3" fillId="0" borderId="34" xfId="0" applyNumberFormat="1" applyFont="1" applyFill="1" applyBorder="1" applyAlignment="1" applyProtection="1">
      <alignment horizontal="distributed" vertical="center" indent="1"/>
    </xf>
    <xf numFmtId="0" fontId="3" fillId="0" borderId="28" xfId="0" applyNumberFormat="1" applyFont="1" applyFill="1" applyBorder="1" applyAlignment="1" applyProtection="1">
      <alignment horizontal="distributed" vertical="center" indent="1"/>
    </xf>
    <xf numFmtId="0" fontId="3" fillId="0" borderId="35" xfId="0" applyNumberFormat="1" applyFont="1" applyFill="1" applyBorder="1" applyAlignment="1" applyProtection="1">
      <alignment horizontal="distributed" vertical="center" inden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8" xfId="0" applyNumberFormat="1" applyFont="1" applyFill="1" applyBorder="1" applyAlignment="1" applyProtection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distributed" vertical="center" indent="1"/>
    </xf>
    <xf numFmtId="0" fontId="3" fillId="0" borderId="0" xfId="0" applyNumberFormat="1" applyFont="1" applyFill="1" applyBorder="1" applyAlignment="1" applyProtection="1">
      <alignment horizontal="distributed" vertical="center" indent="1"/>
    </xf>
    <xf numFmtId="0" fontId="2" fillId="0" borderId="0" xfId="0" applyNumberFormat="1" applyFont="1" applyFill="1" applyBorder="1" applyAlignment="1" applyProtection="1">
      <alignment horizontal="distributed" vertical="center" indent="1"/>
    </xf>
    <xf numFmtId="0" fontId="7" fillId="0" borderId="0" xfId="0" applyNumberFormat="1" applyFont="1" applyAlignment="1" applyProtection="1">
      <alignment horizontal="distributed" vertical="center" indent="10"/>
    </xf>
    <xf numFmtId="0" fontId="9" fillId="0" borderId="0" xfId="0" applyNumberFormat="1" applyFont="1" applyAlignment="1" applyProtection="1">
      <alignment horizontal="distributed" vertical="center" indent="10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57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21" fillId="0" borderId="66" xfId="0" applyNumberFormat="1" applyFont="1" applyFill="1" applyBorder="1" applyAlignment="1" applyProtection="1">
      <alignment horizontal="right"/>
    </xf>
    <xf numFmtId="0" fontId="17" fillId="0" borderId="22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left" vertical="center" wrapText="1"/>
    </xf>
    <xf numFmtId="0" fontId="3" fillId="0" borderId="75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17" fillId="0" borderId="75" xfId="0" applyNumberFormat="1" applyFont="1" applyFill="1" applyBorder="1" applyAlignment="1" applyProtection="1">
      <alignment horizontal="center" vertical="center" wrapText="1"/>
    </xf>
    <xf numFmtId="0" fontId="17" fillId="0" borderId="76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17" fillId="0" borderId="71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</xf>
    <xf numFmtId="0" fontId="12" fillId="0" borderId="25" xfId="0" applyNumberFormat="1" applyFont="1" applyFill="1" applyBorder="1" applyAlignment="1" applyProtection="1">
      <alignment horizontal="center" vertical="center" wrapText="1"/>
    </xf>
    <xf numFmtId="0" fontId="3" fillId="0" borderId="7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28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distributed" vertical="center" wrapText="1" indent="2"/>
    </xf>
    <xf numFmtId="0" fontId="3" fillId="0" borderId="25" xfId="0" applyNumberFormat="1" applyFont="1" applyBorder="1" applyAlignment="1" applyProtection="1">
      <alignment horizontal="distributed" vertical="center" wrapText="1" indent="2"/>
    </xf>
    <xf numFmtId="0" fontId="2" fillId="0" borderId="25" xfId="0" applyNumberFormat="1" applyFont="1" applyBorder="1" applyAlignment="1" applyProtection="1">
      <alignment horizontal="distributed" vertical="center" indent="2"/>
    </xf>
    <xf numFmtId="0" fontId="2" fillId="0" borderId="1" xfId="0" applyNumberFormat="1" applyFont="1" applyBorder="1" applyAlignment="1" applyProtection="1">
      <alignment horizontal="distributed" vertical="center" indent="2"/>
    </xf>
    <xf numFmtId="0" fontId="2" fillId="0" borderId="0" xfId="0" applyNumberFormat="1" applyFont="1" applyBorder="1" applyAlignment="1" applyProtection="1">
      <alignment horizontal="distributed" vertical="center" indent="2"/>
    </xf>
    <xf numFmtId="0" fontId="2" fillId="0" borderId="34" xfId="0" applyNumberFormat="1" applyFont="1" applyBorder="1" applyAlignment="1" applyProtection="1">
      <alignment horizontal="distributed" vertical="center" indent="2"/>
    </xf>
    <xf numFmtId="0" fontId="2" fillId="0" borderId="28" xfId="0" applyNumberFormat="1" applyFont="1" applyBorder="1" applyAlignment="1" applyProtection="1">
      <alignment horizontal="distributed" vertical="center" indent="2"/>
    </xf>
    <xf numFmtId="0" fontId="17" fillId="0" borderId="69" xfId="0" applyNumberFormat="1" applyFont="1" applyFill="1" applyBorder="1" applyAlignment="1" applyProtection="1">
      <alignment horizontal="left" vertical="center" wrapText="1" indent="1"/>
    </xf>
    <xf numFmtId="0" fontId="17" fillId="0" borderId="24" xfId="0" applyNumberFormat="1" applyFont="1" applyFill="1" applyBorder="1" applyAlignment="1" applyProtection="1">
      <alignment horizontal="left" vertical="center" wrapText="1" indent="1"/>
    </xf>
    <xf numFmtId="0" fontId="17" fillId="0" borderId="7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22" xfId="0" applyNumberFormat="1" applyFont="1" applyFill="1" applyBorder="1" applyAlignment="1" applyProtection="1">
      <alignment horizontal="left" vertical="center" wrapText="1" indent="1"/>
    </xf>
    <xf numFmtId="0" fontId="17" fillId="0" borderId="17" xfId="0" applyNumberFormat="1" applyFont="1" applyFill="1" applyBorder="1" applyAlignment="1" applyProtection="1">
      <alignment horizontal="left" vertical="center" wrapText="1" indent="1"/>
    </xf>
    <xf numFmtId="0" fontId="17" fillId="0" borderId="21" xfId="0" applyNumberFormat="1" applyFont="1" applyFill="1" applyBorder="1" applyAlignment="1" applyProtection="1">
      <alignment horizontal="left" vertical="center" wrapText="1" indent="1"/>
    </xf>
    <xf numFmtId="0" fontId="17" fillId="0" borderId="27" xfId="0" applyNumberFormat="1" applyFont="1" applyFill="1" applyBorder="1" applyAlignment="1" applyProtection="1">
      <alignment horizontal="left" vertical="center" wrapText="1" indent="1"/>
    </xf>
    <xf numFmtId="0" fontId="17" fillId="0" borderId="71" xfId="0" applyNumberFormat="1" applyFont="1" applyFill="1" applyBorder="1" applyAlignment="1" applyProtection="1">
      <alignment horizontal="left" vertical="center" wrapText="1" indent="1"/>
    </xf>
    <xf numFmtId="0" fontId="3" fillId="0" borderId="31" xfId="0" applyNumberFormat="1" applyFont="1" applyBorder="1" applyAlignment="1" applyProtection="1">
      <alignment horizontal="distributed" vertical="center" indent="1"/>
    </xf>
    <xf numFmtId="0" fontId="3" fillId="0" borderId="25" xfId="0" applyNumberFormat="1" applyFont="1" applyBorder="1" applyAlignment="1" applyProtection="1">
      <alignment horizontal="distributed" vertical="center" indent="1"/>
    </xf>
    <xf numFmtId="0" fontId="3" fillId="0" borderId="32" xfId="0" applyNumberFormat="1" applyFont="1" applyBorder="1" applyAlignment="1" applyProtection="1">
      <alignment horizontal="distributed" vertical="center" indent="1"/>
    </xf>
    <xf numFmtId="0" fontId="3" fillId="0" borderId="1" xfId="0" applyNumberFormat="1" applyFont="1" applyBorder="1" applyAlignment="1" applyProtection="1">
      <alignment horizontal="distributed" vertical="center" indent="1"/>
    </xf>
    <xf numFmtId="0" fontId="3" fillId="0" borderId="0" xfId="0" applyNumberFormat="1" applyFont="1" applyBorder="1" applyAlignment="1" applyProtection="1">
      <alignment horizontal="distributed" vertical="center" indent="1"/>
    </xf>
    <xf numFmtId="0" fontId="3" fillId="0" borderId="33" xfId="0" applyNumberFormat="1" applyFont="1" applyBorder="1" applyAlignment="1" applyProtection="1">
      <alignment horizontal="distributed" vertical="center" indent="1"/>
    </xf>
    <xf numFmtId="0" fontId="3" fillId="0" borderId="34" xfId="0" applyNumberFormat="1" applyFont="1" applyBorder="1" applyAlignment="1" applyProtection="1">
      <alignment horizontal="distributed" vertical="center" indent="1"/>
    </xf>
    <xf numFmtId="0" fontId="3" fillId="0" borderId="28" xfId="0" applyNumberFormat="1" applyFont="1" applyBorder="1" applyAlignment="1" applyProtection="1">
      <alignment horizontal="distributed" vertical="center" indent="1"/>
    </xf>
    <xf numFmtId="0" fontId="3" fillId="0" borderId="35" xfId="0" applyNumberFormat="1" applyFont="1" applyBorder="1" applyAlignment="1" applyProtection="1">
      <alignment horizontal="distributed" vertical="center" indent="1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17" fillId="0" borderId="24" xfId="0" applyNumberFormat="1" applyFont="1" applyFill="1" applyBorder="1" applyAlignment="1" applyProtection="1">
      <alignment horizontal="left" vertical="center" wrapText="1"/>
    </xf>
    <xf numFmtId="0" fontId="17" fillId="0" borderId="7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0" borderId="59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left" vertical="center"/>
    </xf>
    <xf numFmtId="0" fontId="3" fillId="0" borderId="9" xfId="0" applyNumberFormat="1" applyFont="1" applyBorder="1" applyAlignment="1" applyProtection="1">
      <alignment horizontal="left" vertical="center"/>
    </xf>
    <xf numFmtId="0" fontId="3" fillId="0" borderId="31" xfId="0" applyNumberFormat="1" applyFont="1" applyBorder="1" applyAlignment="1" applyProtection="1">
      <alignment horizontal="center" vertical="center"/>
    </xf>
    <xf numFmtId="0" fontId="3" fillId="0" borderId="25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67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73" xfId="0" applyNumberFormat="1" applyFont="1" applyFill="1" applyBorder="1" applyAlignment="1" applyProtection="1">
      <alignment horizontal="center" vertical="center"/>
    </xf>
    <xf numFmtId="0" fontId="35" fillId="0" borderId="28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Alignment="1" applyProtection="1">
      <alignment horizontal="distributed" vertical="center"/>
    </xf>
    <xf numFmtId="0" fontId="40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horizontal="right"/>
    </xf>
    <xf numFmtId="0" fontId="3" fillId="0" borderId="30" xfId="0" applyNumberFormat="1" applyFont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0" fontId="3" fillId="0" borderId="37" xfId="0" applyNumberFormat="1" applyFont="1" applyBorder="1" applyAlignment="1" applyProtection="1">
      <alignment horizontal="center" vertical="center"/>
    </xf>
    <xf numFmtId="0" fontId="3" fillId="0" borderId="65" xfId="0" applyNumberFormat="1" applyFont="1" applyBorder="1" applyAlignment="1" applyProtection="1">
      <alignment horizontal="center" vertical="center"/>
    </xf>
    <xf numFmtId="0" fontId="36" fillId="0" borderId="3" xfId="0" applyNumberFormat="1" applyFont="1" applyBorder="1" applyAlignment="1" applyProtection="1">
      <alignment horizontal="distributed" vertical="center" wrapText="1" indent="1"/>
    </xf>
    <xf numFmtId="0" fontId="36" fillId="0" borderId="4" xfId="0" applyNumberFormat="1" applyFont="1" applyBorder="1" applyAlignment="1" applyProtection="1">
      <alignment horizontal="distributed" vertical="center" wrapText="1" indent="1"/>
    </xf>
    <xf numFmtId="0" fontId="38" fillId="0" borderId="4" xfId="0" applyNumberFormat="1" applyFont="1" applyBorder="1" applyAlignment="1" applyProtection="1">
      <alignment horizontal="distributed" vertical="center" indent="1"/>
    </xf>
    <xf numFmtId="0" fontId="3" fillId="0" borderId="19" xfId="0" applyNumberFormat="1" applyFont="1" applyBorder="1" applyAlignment="1" applyProtection="1">
      <alignment vertical="center"/>
    </xf>
    <xf numFmtId="0" fontId="2" fillId="0" borderId="19" xfId="0" applyNumberFormat="1" applyFont="1" applyBorder="1" applyAlignment="1" applyProtection="1">
      <alignment vertical="center"/>
    </xf>
    <xf numFmtId="0" fontId="2" fillId="0" borderId="43" xfId="0" applyNumberFormat="1" applyFont="1" applyBorder="1" applyAlignment="1" applyProtection="1">
      <alignment vertical="center"/>
    </xf>
    <xf numFmtId="0" fontId="2" fillId="0" borderId="20" xfId="0" applyNumberFormat="1" applyFont="1" applyBorder="1" applyAlignment="1" applyProtection="1">
      <alignment vertical="center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36" fillId="0" borderId="64" xfId="0" applyNumberFormat="1" applyFont="1" applyBorder="1" applyAlignment="1" applyProtection="1">
      <alignment horizontal="left" vertical="center"/>
    </xf>
    <xf numFmtId="0" fontId="36" fillId="0" borderId="2" xfId="0" applyNumberFormat="1" applyFont="1" applyBorder="1" applyAlignment="1" applyProtection="1">
      <alignment horizontal="left" vertical="center"/>
    </xf>
    <xf numFmtId="0" fontId="36" fillId="0" borderId="28" xfId="0" applyNumberFormat="1" applyFont="1" applyBorder="1" applyAlignment="1" applyProtection="1">
      <alignment horizontal="left" vertical="center"/>
    </xf>
    <xf numFmtId="0" fontId="36" fillId="0" borderId="74" xfId="0" applyNumberFormat="1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distributed" vertical="center" wrapText="1" indent="2"/>
    </xf>
    <xf numFmtId="0" fontId="3" fillId="0" borderId="58" xfId="0" applyNumberFormat="1" applyFont="1" applyBorder="1" applyAlignment="1" applyProtection="1">
      <alignment horizontal="distributed" vertical="center" wrapText="1" indent="2"/>
    </xf>
    <xf numFmtId="0" fontId="2" fillId="0" borderId="12" xfId="0" applyNumberFormat="1" applyFont="1" applyBorder="1" applyAlignment="1" applyProtection="1">
      <alignment horizontal="distributed" vertical="center" indent="2"/>
    </xf>
    <xf numFmtId="0" fontId="2" fillId="0" borderId="12" xfId="0" applyNumberFormat="1" applyFont="1" applyBorder="1" applyAlignment="1" applyProtection="1">
      <alignment vertical="center" wrapText="1"/>
    </xf>
    <xf numFmtId="0" fontId="2" fillId="0" borderId="60" xfId="0" applyNumberFormat="1" applyFont="1" applyBorder="1" applyAlignment="1" applyProtection="1">
      <alignment vertical="center" wrapText="1"/>
    </xf>
    <xf numFmtId="0" fontId="2" fillId="0" borderId="13" xfId="0" applyNumberFormat="1" applyFont="1" applyBorder="1" applyAlignment="1" applyProtection="1">
      <alignment vertical="center" wrapText="1"/>
    </xf>
    <xf numFmtId="0" fontId="3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 wrapText="1"/>
    </xf>
    <xf numFmtId="0" fontId="7" fillId="0" borderId="66" xfId="0" applyNumberFormat="1" applyFont="1" applyFill="1" applyBorder="1" applyAlignment="1" applyProtection="1">
      <alignment horizontal="distributed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40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</xf>
    <xf numFmtId="0" fontId="17" fillId="0" borderId="61" xfId="0" applyNumberFormat="1" applyFont="1" applyFill="1" applyBorder="1" applyAlignment="1" applyProtection="1">
      <alignment horizontal="center" vertical="center" wrapText="1"/>
    </xf>
    <xf numFmtId="0" fontId="17" fillId="0" borderId="68" xfId="0" applyNumberFormat="1" applyFont="1" applyFill="1" applyBorder="1" applyAlignment="1" applyProtection="1">
      <alignment horizontal="center" vertical="center" wrapText="1"/>
    </xf>
    <xf numFmtId="0" fontId="17" fillId="0" borderId="28" xfId="0" applyNumberFormat="1" applyFont="1" applyFill="1" applyBorder="1" applyAlignment="1" applyProtection="1">
      <alignment horizontal="center" vertical="center" wrapText="1"/>
    </xf>
    <xf numFmtId="0" fontId="17" fillId="0" borderId="29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Border="1" applyAlignment="1" applyProtection="1">
      <alignment horizontal="distributed" vertical="center" indent="1"/>
    </xf>
    <xf numFmtId="0" fontId="3" fillId="0" borderId="62" xfId="0" applyNumberFormat="1" applyFont="1" applyBorder="1" applyAlignment="1" applyProtection="1">
      <alignment horizontal="distributed" vertical="center" indent="1"/>
    </xf>
    <xf numFmtId="0" fontId="2" fillId="0" borderId="42" xfId="0" applyNumberFormat="1" applyFont="1" applyBorder="1" applyAlignment="1" applyProtection="1">
      <alignment horizontal="distributed" vertical="center" indent="1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17" fillId="0" borderId="43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4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NumberFormat="1" applyFont="1" applyAlignment="1" applyProtection="1">
      <alignment horizontal="distributed" vertical="center"/>
    </xf>
    <xf numFmtId="0" fontId="17" fillId="0" borderId="38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distributed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6" xfId="0" applyNumberFormat="1" applyFont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41" xfId="0" applyNumberFormat="1" applyFont="1" applyBorder="1" applyAlignment="1" applyProtection="1">
      <alignment horizontal="center" vertical="center"/>
    </xf>
    <xf numFmtId="0" fontId="3" fillId="0" borderId="62" xfId="0" applyNumberFormat="1" applyFont="1" applyBorder="1" applyAlignment="1" applyProtection="1">
      <alignment horizontal="center" vertical="center"/>
    </xf>
    <xf numFmtId="0" fontId="2" fillId="0" borderId="42" xfId="0" applyNumberFormat="1" applyFont="1" applyBorder="1" applyAlignment="1" applyProtection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right" vertical="center"/>
    </xf>
    <xf numFmtId="176" fontId="3" fillId="0" borderId="45" xfId="0" applyNumberFormat="1" applyFont="1" applyFill="1" applyBorder="1" applyAlignment="1">
      <alignment horizontal="right" vertical="center"/>
    </xf>
    <xf numFmtId="176" fontId="3" fillId="0" borderId="4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30"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7"/>
  <sheetViews>
    <sheetView tabSelected="1" view="pageBreakPreview" zoomScaleNormal="100" zoomScaleSheetLayoutView="100" workbookViewId="0">
      <selection activeCell="I6" sqref="I6:O6"/>
    </sheetView>
  </sheetViews>
  <sheetFormatPr defaultRowHeight="12" x14ac:dyDescent="0.15"/>
  <cols>
    <col min="1" max="6" width="3.5" style="9" customWidth="1"/>
    <col min="7" max="8" width="1.875" style="9" customWidth="1"/>
    <col min="9" max="11" width="3.5" style="9" customWidth="1"/>
    <col min="12" max="13" width="1.875" style="9" customWidth="1"/>
    <col min="14" max="16" width="3.5" style="9" customWidth="1"/>
    <col min="17" max="18" width="1.875" style="9" customWidth="1"/>
    <col min="19" max="22" width="3.5" style="9" customWidth="1"/>
    <col min="23" max="23" width="1.875" style="9" customWidth="1"/>
    <col min="24" max="25" width="3.5" style="9" customWidth="1"/>
    <col min="26" max="27" width="1.875" style="9" customWidth="1"/>
    <col min="28" max="29" width="3.5" style="9" customWidth="1"/>
    <col min="30" max="30" width="0.75" style="9" customWidth="1"/>
    <col min="31" max="32" width="1.875" style="9" customWidth="1"/>
    <col min="33" max="34" width="3.5" style="9" customWidth="1"/>
    <col min="35" max="35" width="1.25" style="9" customWidth="1"/>
    <col min="36" max="36" width="30.125" style="200" customWidth="1"/>
    <col min="37" max="37" width="9" style="200" customWidth="1"/>
    <col min="38" max="40" width="9" style="200"/>
    <col min="41" max="16384" width="9" style="9"/>
  </cols>
  <sheetData>
    <row r="1" spans="1:48" ht="21" x14ac:dyDescent="0.15">
      <c r="A1" s="345" t="s">
        <v>92</v>
      </c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199" t="s">
        <v>106</v>
      </c>
    </row>
    <row r="2" spans="1:48" ht="19.5" customHeight="1" x14ac:dyDescent="0.15">
      <c r="AJ2" s="201" t="s">
        <v>115</v>
      </c>
      <c r="AK2" s="202"/>
      <c r="AL2" s="202"/>
      <c r="AM2" s="202"/>
      <c r="AN2" s="203"/>
      <c r="AO2" s="59"/>
      <c r="AP2" s="59"/>
      <c r="AQ2" s="59"/>
    </row>
    <row r="3" spans="1:48" ht="14.25" customHeight="1" x14ac:dyDescent="0.15">
      <c r="A3" s="10" t="s">
        <v>10</v>
      </c>
      <c r="B3" s="10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11" t="str">
        <f>IF(ISBLANK(T3),"","号")</f>
        <v/>
      </c>
      <c r="AH3" s="11"/>
      <c r="AJ3" s="229" t="s">
        <v>113</v>
      </c>
      <c r="AK3" s="229"/>
      <c r="AL3" s="229"/>
      <c r="AM3" s="229"/>
      <c r="AN3" s="203"/>
      <c r="AO3" s="59"/>
      <c r="AP3" s="59"/>
      <c r="AQ3" s="59"/>
    </row>
    <row r="4" spans="1:48" ht="14.25" customHeight="1" x14ac:dyDescent="0.15">
      <c r="V4" s="352" t="s">
        <v>49</v>
      </c>
      <c r="W4" s="352"/>
      <c r="X4" s="352"/>
      <c r="Y4" s="194"/>
      <c r="Z4" s="12" t="s">
        <v>37</v>
      </c>
      <c r="AA4" s="12"/>
      <c r="AB4" s="197"/>
      <c r="AC4" s="13" t="s">
        <v>36</v>
      </c>
      <c r="AD4" s="362"/>
      <c r="AE4" s="362"/>
      <c r="AF4" s="362"/>
      <c r="AG4" s="13" t="s">
        <v>41</v>
      </c>
      <c r="AH4" s="13"/>
      <c r="AI4" s="14"/>
      <c r="AJ4" s="229"/>
      <c r="AK4" s="229"/>
      <c r="AL4" s="229"/>
      <c r="AM4" s="229"/>
      <c r="AN4" s="203">
        <f>COUNT(Y4)</f>
        <v>0</v>
      </c>
      <c r="AO4" s="59">
        <f>COUNT(AB4)</f>
        <v>0</v>
      </c>
      <c r="AP4" s="59">
        <f>COUNT(AD4)</f>
        <v>0</v>
      </c>
      <c r="AQ4" s="59"/>
    </row>
    <row r="5" spans="1:48" ht="24" customHeight="1" x14ac:dyDescent="0.15">
      <c r="D5" s="15" t="s">
        <v>58</v>
      </c>
      <c r="E5" s="15"/>
      <c r="AB5" s="11"/>
      <c r="AC5" s="11"/>
      <c r="AD5" s="11"/>
      <c r="AE5" s="11"/>
      <c r="AF5" s="11"/>
      <c r="AG5" s="11"/>
      <c r="AH5" s="11"/>
      <c r="AJ5" s="201" t="s">
        <v>114</v>
      </c>
      <c r="AK5" s="202"/>
      <c r="AL5" s="202"/>
      <c r="AM5" s="202"/>
      <c r="AN5" s="203"/>
      <c r="AO5" s="59"/>
      <c r="AP5" s="59"/>
      <c r="AQ5" s="59"/>
    </row>
    <row r="6" spans="1:48" ht="15" customHeight="1" x14ac:dyDescent="0.15">
      <c r="A6" s="325" t="s">
        <v>25</v>
      </c>
      <c r="B6" s="254"/>
      <c r="C6" s="326"/>
      <c r="D6" s="350" t="s">
        <v>13</v>
      </c>
      <c r="E6" s="350"/>
      <c r="F6" s="326"/>
      <c r="G6" s="233" t="s">
        <v>4</v>
      </c>
      <c r="H6" s="234"/>
      <c r="I6" s="361"/>
      <c r="J6" s="361"/>
      <c r="K6" s="361"/>
      <c r="L6" s="361"/>
      <c r="M6" s="361"/>
      <c r="N6" s="361"/>
      <c r="O6" s="361"/>
      <c r="P6" s="16"/>
      <c r="Q6" s="16"/>
      <c r="R6" s="16"/>
      <c r="S6" s="16"/>
      <c r="T6" s="16"/>
      <c r="U6" s="16"/>
      <c r="V6" s="17"/>
      <c r="W6" s="284" t="s">
        <v>6</v>
      </c>
      <c r="X6" s="285"/>
      <c r="Y6" s="285"/>
      <c r="Z6" s="286"/>
      <c r="AA6" s="245"/>
      <c r="AB6" s="246"/>
      <c r="AC6" s="246"/>
      <c r="AD6" s="246"/>
      <c r="AE6" s="246"/>
      <c r="AF6" s="246"/>
      <c r="AG6" s="246"/>
      <c r="AH6" s="246"/>
      <c r="AI6" s="247"/>
      <c r="AJ6" s="204"/>
      <c r="AK6" s="205"/>
      <c r="AL6" s="205"/>
      <c r="AM6" s="205"/>
      <c r="AN6" s="205"/>
      <c r="AO6" s="157"/>
      <c r="AP6" s="157"/>
    </row>
    <row r="7" spans="1:48" ht="30" customHeight="1" x14ac:dyDescent="0.15">
      <c r="A7" s="327"/>
      <c r="B7" s="328"/>
      <c r="C7" s="268"/>
      <c r="D7" s="268"/>
      <c r="E7" s="268"/>
      <c r="F7" s="268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287"/>
      <c r="X7" s="288"/>
      <c r="Y7" s="288"/>
      <c r="Z7" s="289"/>
      <c r="AA7" s="248"/>
      <c r="AB7" s="249"/>
      <c r="AC7" s="249"/>
      <c r="AD7" s="249"/>
      <c r="AE7" s="249"/>
      <c r="AF7" s="249"/>
      <c r="AG7" s="249"/>
      <c r="AH7" s="249"/>
      <c r="AI7" s="250"/>
      <c r="AJ7" s="206" t="s">
        <v>118</v>
      </c>
      <c r="AK7" s="207" t="s">
        <v>119</v>
      </c>
      <c r="AL7" s="203"/>
      <c r="AM7" s="203"/>
      <c r="AN7" s="203"/>
      <c r="AO7" s="59"/>
      <c r="AP7" s="157"/>
    </row>
    <row r="8" spans="1:48" ht="30" customHeight="1" x14ac:dyDescent="0.15">
      <c r="A8" s="327"/>
      <c r="B8" s="328"/>
      <c r="C8" s="268"/>
      <c r="D8" s="267" t="s">
        <v>14</v>
      </c>
      <c r="E8" s="267"/>
      <c r="F8" s="268"/>
      <c r="G8" s="230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2"/>
      <c r="W8" s="239" t="s">
        <v>12</v>
      </c>
      <c r="X8" s="240"/>
      <c r="Y8" s="240"/>
      <c r="Z8" s="241"/>
      <c r="AA8" s="230"/>
      <c r="AB8" s="231"/>
      <c r="AC8" s="231"/>
      <c r="AD8" s="231"/>
      <c r="AE8" s="231"/>
      <c r="AF8" s="231"/>
      <c r="AG8" s="231"/>
      <c r="AH8" s="231"/>
      <c r="AI8" s="244"/>
      <c r="AJ8" s="208" t="s">
        <v>120</v>
      </c>
      <c r="AK8" s="203"/>
      <c r="AL8" s="203"/>
      <c r="AM8" s="203"/>
      <c r="AN8" s="203"/>
      <c r="AO8" s="59"/>
      <c r="AP8" s="157"/>
      <c r="AQ8" s="157"/>
      <c r="AR8" s="157"/>
      <c r="AS8" s="157"/>
      <c r="AT8" s="157"/>
      <c r="AU8" s="157"/>
      <c r="AV8" s="157"/>
    </row>
    <row r="9" spans="1:48" ht="3.95" customHeight="1" x14ac:dyDescent="0.15">
      <c r="A9" s="18"/>
      <c r="B9" s="19"/>
      <c r="C9" s="19"/>
      <c r="D9" s="141"/>
      <c r="E9" s="20"/>
      <c r="F9" s="21"/>
      <c r="G9" s="22"/>
      <c r="H9" s="23"/>
      <c r="I9" s="368"/>
      <c r="J9" s="368"/>
      <c r="K9" s="368"/>
      <c r="L9" s="23"/>
      <c r="M9" s="23"/>
      <c r="N9" s="368"/>
      <c r="O9" s="368"/>
      <c r="P9" s="368"/>
      <c r="Q9" s="23"/>
      <c r="R9" s="23"/>
      <c r="S9" s="368"/>
      <c r="T9" s="368"/>
      <c r="U9" s="368"/>
      <c r="V9" s="24"/>
      <c r="W9" s="22"/>
      <c r="X9" s="23"/>
      <c r="Y9" s="23"/>
      <c r="Z9" s="179"/>
      <c r="AA9" s="179"/>
      <c r="AB9" s="170"/>
      <c r="AC9" s="171"/>
      <c r="AD9" s="171"/>
      <c r="AE9" s="367"/>
      <c r="AF9" s="367"/>
      <c r="AG9" s="367"/>
      <c r="AH9" s="23"/>
      <c r="AI9" s="160"/>
      <c r="AJ9" s="209"/>
      <c r="AK9" s="203">
        <f>IF(H10=I48,1,0)</f>
        <v>0</v>
      </c>
      <c r="AL9" s="203">
        <f>IF(M10=I48,1,0)</f>
        <v>0</v>
      </c>
      <c r="AM9" s="203">
        <f>IF(R10=I48,1,0)</f>
        <v>0</v>
      </c>
      <c r="AN9" s="203">
        <f>SUM(AK9:AM9)</f>
        <v>0</v>
      </c>
      <c r="AO9" s="59"/>
      <c r="AP9" s="157"/>
      <c r="AQ9" s="157"/>
      <c r="AR9" s="157"/>
      <c r="AS9" s="157"/>
      <c r="AT9" s="157"/>
      <c r="AU9" s="157"/>
      <c r="AV9" s="157"/>
    </row>
    <row r="10" spans="1:48" ht="18" customHeight="1" x14ac:dyDescent="0.15">
      <c r="A10" s="259" t="s">
        <v>16</v>
      </c>
      <c r="B10" s="260"/>
      <c r="C10" s="351"/>
      <c r="D10" s="351"/>
      <c r="E10" s="351"/>
      <c r="F10" s="351"/>
      <c r="G10" s="25"/>
      <c r="H10" s="178" t="s">
        <v>96</v>
      </c>
      <c r="I10" s="353" t="s">
        <v>99</v>
      </c>
      <c r="J10" s="353"/>
      <c r="K10" s="353"/>
      <c r="L10" s="26"/>
      <c r="M10" s="178" t="s">
        <v>96</v>
      </c>
      <c r="N10" s="353" t="s">
        <v>100</v>
      </c>
      <c r="O10" s="353"/>
      <c r="P10" s="353"/>
      <c r="Q10" s="26"/>
      <c r="R10" s="178" t="s">
        <v>96</v>
      </c>
      <c r="S10" s="353" t="s">
        <v>102</v>
      </c>
      <c r="T10" s="353"/>
      <c r="U10" s="353"/>
      <c r="V10" s="27"/>
      <c r="W10" s="282" t="s">
        <v>39</v>
      </c>
      <c r="X10" s="283"/>
      <c r="Y10" s="283"/>
      <c r="Z10" s="242"/>
      <c r="AA10" s="242"/>
      <c r="AB10" s="242"/>
      <c r="AC10" s="242"/>
      <c r="AD10" s="190"/>
      <c r="AE10" s="291"/>
      <c r="AF10" s="291"/>
      <c r="AG10" s="291"/>
      <c r="AH10" s="235"/>
      <c r="AI10" s="236"/>
      <c r="AJ10" s="209" t="str">
        <f>IF(AN9=0,"※申請区分を選択","")</f>
        <v>※申請区分を選択</v>
      </c>
      <c r="AK10" s="203">
        <f>COUNTA(Z10)</f>
        <v>0</v>
      </c>
      <c r="AL10" s="203">
        <f>COUNTA(Z12)</f>
        <v>0</v>
      </c>
      <c r="AM10" s="203">
        <f>COUNTA(Z13)</f>
        <v>0</v>
      </c>
      <c r="AN10" s="203">
        <f>SUM(AK10:AM10)</f>
        <v>0</v>
      </c>
      <c r="AO10" s="59"/>
      <c r="AP10" s="157"/>
      <c r="AQ10" s="157"/>
      <c r="AR10" s="157"/>
      <c r="AS10" s="157"/>
      <c r="AT10" s="157"/>
      <c r="AU10" s="157"/>
      <c r="AV10" s="157"/>
    </row>
    <row r="11" spans="1:48" ht="3.95" customHeight="1" x14ac:dyDescent="0.15">
      <c r="A11" s="158"/>
      <c r="B11" s="159"/>
      <c r="C11" s="29"/>
      <c r="D11" s="29"/>
      <c r="E11" s="29"/>
      <c r="F11" s="29"/>
      <c r="G11" s="30"/>
      <c r="H11" s="176"/>
      <c r="I11" s="142"/>
      <c r="J11" s="142"/>
      <c r="K11" s="142"/>
      <c r="L11" s="31"/>
      <c r="M11" s="31"/>
      <c r="N11" s="32"/>
      <c r="O11" s="32"/>
      <c r="P11" s="32"/>
      <c r="Q11" s="31"/>
      <c r="R11" s="31"/>
      <c r="S11" s="32"/>
      <c r="T11" s="32"/>
      <c r="U11" s="32"/>
      <c r="V11" s="33"/>
      <c r="W11" s="282"/>
      <c r="X11" s="283"/>
      <c r="Y11" s="283"/>
      <c r="Z11" s="242"/>
      <c r="AA11" s="242"/>
      <c r="AB11" s="242"/>
      <c r="AC11" s="242"/>
      <c r="AD11" s="190"/>
      <c r="AE11" s="291"/>
      <c r="AF11" s="291"/>
      <c r="AG11" s="291"/>
      <c r="AH11" s="235"/>
      <c r="AI11" s="236"/>
      <c r="AJ11" s="210"/>
      <c r="AK11" s="203"/>
      <c r="AL11" s="203"/>
      <c r="AM11" s="203"/>
      <c r="AN11" s="203"/>
      <c r="AO11" s="59"/>
      <c r="AP11" s="157"/>
      <c r="AQ11" s="157"/>
      <c r="AR11" s="157"/>
      <c r="AS11" s="157"/>
      <c r="AT11" s="157"/>
      <c r="AU11" s="157"/>
      <c r="AV11" s="157"/>
    </row>
    <row r="12" spans="1:48" ht="20.100000000000001" customHeight="1" x14ac:dyDescent="0.15">
      <c r="A12" s="256" t="s">
        <v>17</v>
      </c>
      <c r="B12" s="257"/>
      <c r="C12" s="257"/>
      <c r="D12" s="257"/>
      <c r="E12" s="257"/>
      <c r="F12" s="258"/>
      <c r="G12" s="223" t="s">
        <v>23</v>
      </c>
      <c r="H12" s="224"/>
      <c r="I12" s="224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363" t="s">
        <v>56</v>
      </c>
      <c r="W12" s="282"/>
      <c r="X12" s="283"/>
      <c r="Y12" s="283"/>
      <c r="Z12" s="242"/>
      <c r="AA12" s="242"/>
      <c r="AB12" s="242"/>
      <c r="AC12" s="242"/>
      <c r="AD12" s="190"/>
      <c r="AE12" s="292"/>
      <c r="AF12" s="292"/>
      <c r="AG12" s="292"/>
      <c r="AH12" s="237" t="s">
        <v>40</v>
      </c>
      <c r="AI12" s="238"/>
      <c r="AJ12" s="210"/>
      <c r="AK12" s="203"/>
      <c r="AL12" s="203"/>
      <c r="AM12" s="203"/>
      <c r="AN12" s="203"/>
      <c r="AO12" s="59"/>
      <c r="AP12" s="157"/>
      <c r="AQ12" s="157"/>
      <c r="AR12" s="157"/>
      <c r="AS12" s="157"/>
      <c r="AT12" s="157"/>
      <c r="AU12" s="157"/>
      <c r="AV12" s="157"/>
    </row>
    <row r="13" spans="1:48" ht="20.100000000000001" customHeight="1" x14ac:dyDescent="0.15">
      <c r="A13" s="262"/>
      <c r="B13" s="263"/>
      <c r="C13" s="263"/>
      <c r="D13" s="263"/>
      <c r="E13" s="263"/>
      <c r="F13" s="264"/>
      <c r="G13" s="225"/>
      <c r="H13" s="226"/>
      <c r="I13" s="226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364"/>
      <c r="W13" s="225"/>
      <c r="X13" s="226"/>
      <c r="Y13" s="226"/>
      <c r="Z13" s="243"/>
      <c r="AA13" s="243"/>
      <c r="AB13" s="243"/>
      <c r="AC13" s="243"/>
      <c r="AD13" s="191"/>
      <c r="AE13" s="293"/>
      <c r="AF13" s="293"/>
      <c r="AG13" s="293"/>
      <c r="AH13" s="280"/>
      <c r="AI13" s="281"/>
      <c r="AJ13" s="209" t="str">
        <f>IF(AN10=0,"※市道名称を選択","")</f>
        <v>※市道名称を選択</v>
      </c>
      <c r="AK13" s="203"/>
      <c r="AL13" s="203"/>
      <c r="AM13" s="203"/>
      <c r="AN13" s="203"/>
      <c r="AO13" s="59"/>
      <c r="AP13" s="157"/>
      <c r="AQ13" s="157"/>
      <c r="AR13" s="157"/>
      <c r="AS13" s="157"/>
      <c r="AT13" s="157"/>
      <c r="AU13" s="157"/>
      <c r="AV13" s="157"/>
    </row>
    <row r="14" spans="1:48" ht="3.95" customHeight="1" x14ac:dyDescent="0.15">
      <c r="A14" s="256" t="s">
        <v>0</v>
      </c>
      <c r="B14" s="257"/>
      <c r="C14" s="257"/>
      <c r="D14" s="257"/>
      <c r="E14" s="257"/>
      <c r="F14" s="258"/>
      <c r="G14" s="355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35" t="s">
        <v>57</v>
      </c>
      <c r="V14" s="369"/>
      <c r="W14" s="172"/>
      <c r="X14" s="266"/>
      <c r="Y14" s="266"/>
      <c r="Z14" s="172"/>
      <c r="AA14" s="172"/>
      <c r="AB14" s="265"/>
      <c r="AC14" s="265"/>
      <c r="AD14" s="180"/>
      <c r="AE14" s="34"/>
      <c r="AF14" s="34"/>
      <c r="AG14" s="266"/>
      <c r="AH14" s="266"/>
      <c r="AI14" s="135"/>
      <c r="AJ14" s="210"/>
      <c r="AK14" s="203">
        <f>IF(W15=X48,1,0)</f>
        <v>0</v>
      </c>
      <c r="AL14" s="203">
        <f>IF(AA15=X48,1,0)</f>
        <v>0</v>
      </c>
      <c r="AM14" s="203">
        <f>IF(AF15=X48,1,0)</f>
        <v>0</v>
      </c>
      <c r="AN14" s="203">
        <f>SUM(AK14:AM14)</f>
        <v>0</v>
      </c>
      <c r="AO14" s="59"/>
      <c r="AP14" s="157"/>
      <c r="AQ14" s="157"/>
      <c r="AR14" s="157"/>
      <c r="AS14" s="157"/>
      <c r="AT14" s="157"/>
      <c r="AU14" s="157"/>
      <c r="AV14" s="157"/>
    </row>
    <row r="15" spans="1:48" ht="20.100000000000001" customHeight="1" x14ac:dyDescent="0.15">
      <c r="A15" s="259"/>
      <c r="B15" s="260"/>
      <c r="C15" s="260"/>
      <c r="D15" s="260"/>
      <c r="E15" s="260"/>
      <c r="F15" s="261"/>
      <c r="G15" s="357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3"/>
      <c r="V15" s="370"/>
      <c r="W15" s="181" t="s">
        <v>96</v>
      </c>
      <c r="X15" s="354" t="s">
        <v>60</v>
      </c>
      <c r="Y15" s="354"/>
      <c r="Z15" s="138" t="s">
        <v>54</v>
      </c>
      <c r="AA15" s="182" t="s">
        <v>96</v>
      </c>
      <c r="AB15" s="354" t="s">
        <v>61</v>
      </c>
      <c r="AC15" s="354"/>
      <c r="AD15" s="166"/>
      <c r="AE15" s="138" t="s">
        <v>55</v>
      </c>
      <c r="AF15" s="182" t="s">
        <v>96</v>
      </c>
      <c r="AG15" s="354" t="s">
        <v>52</v>
      </c>
      <c r="AH15" s="354"/>
      <c r="AI15" s="35"/>
      <c r="AJ15" s="211" t="str">
        <f>IF(AN14=0,"※占用箇所を選択","")</f>
        <v>※占用箇所を選択</v>
      </c>
      <c r="AK15" s="203"/>
      <c r="AL15" s="203"/>
      <c r="AM15" s="203"/>
      <c r="AN15" s="203"/>
      <c r="AO15" s="59"/>
      <c r="AP15" s="157"/>
      <c r="AQ15" s="157"/>
      <c r="AR15" s="157"/>
      <c r="AS15" s="157"/>
      <c r="AT15" s="157"/>
      <c r="AU15" s="157"/>
      <c r="AV15" s="157"/>
    </row>
    <row r="16" spans="1:48" ht="3.95" customHeight="1" x14ac:dyDescent="0.15">
      <c r="A16" s="262"/>
      <c r="B16" s="263"/>
      <c r="C16" s="263"/>
      <c r="D16" s="263"/>
      <c r="E16" s="263"/>
      <c r="F16" s="264"/>
      <c r="G16" s="359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288"/>
      <c r="V16" s="289"/>
      <c r="W16" s="37"/>
      <c r="X16" s="147"/>
      <c r="Y16" s="147"/>
      <c r="Z16" s="38"/>
      <c r="AA16" s="38"/>
      <c r="AB16" s="39"/>
      <c r="AC16" s="39"/>
      <c r="AD16" s="39"/>
      <c r="AE16" s="38"/>
      <c r="AF16" s="38"/>
      <c r="AG16" s="39"/>
      <c r="AH16" s="39"/>
      <c r="AI16" s="40"/>
      <c r="AJ16" s="212"/>
      <c r="AK16" s="203"/>
      <c r="AL16" s="203"/>
      <c r="AM16" s="203"/>
      <c r="AN16" s="203"/>
      <c r="AO16" s="59"/>
      <c r="AP16" s="157"/>
      <c r="AQ16" s="157"/>
      <c r="AR16" s="157"/>
      <c r="AS16" s="157"/>
      <c r="AT16" s="157"/>
      <c r="AU16" s="157"/>
      <c r="AV16" s="157"/>
    </row>
    <row r="17" spans="1:48" ht="30" customHeight="1" x14ac:dyDescent="0.15">
      <c r="A17" s="269" t="s">
        <v>18</v>
      </c>
      <c r="B17" s="270"/>
      <c r="C17" s="271"/>
      <c r="D17" s="271"/>
      <c r="E17" s="271"/>
      <c r="F17" s="271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8"/>
      <c r="AI17" s="349"/>
      <c r="AJ17" s="213"/>
      <c r="AK17" s="203"/>
      <c r="AL17" s="203"/>
      <c r="AM17" s="203"/>
      <c r="AN17" s="203"/>
      <c r="AO17" s="59"/>
      <c r="AP17" s="157"/>
      <c r="AQ17" s="157"/>
      <c r="AR17" s="157"/>
      <c r="AS17" s="157"/>
      <c r="AT17" s="157"/>
      <c r="AU17" s="157"/>
      <c r="AV17" s="157"/>
    </row>
    <row r="18" spans="1:48" ht="30" customHeight="1" x14ac:dyDescent="0.15">
      <c r="A18" s="272"/>
      <c r="B18" s="273"/>
      <c r="C18" s="273"/>
      <c r="D18" s="273"/>
      <c r="E18" s="273"/>
      <c r="F18" s="273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2"/>
      <c r="AI18" s="373"/>
      <c r="AJ18" s="213"/>
      <c r="AK18" s="203"/>
      <c r="AL18" s="203"/>
      <c r="AM18" s="203"/>
      <c r="AN18" s="205"/>
      <c r="AO18" s="157"/>
      <c r="AP18" s="157"/>
      <c r="AQ18" s="157"/>
      <c r="AR18" s="157"/>
      <c r="AS18" s="157"/>
      <c r="AT18" s="157"/>
      <c r="AU18" s="157"/>
      <c r="AV18" s="157"/>
    </row>
    <row r="19" spans="1:48" ht="30" customHeight="1" x14ac:dyDescent="0.15">
      <c r="A19" s="272"/>
      <c r="B19" s="273"/>
      <c r="C19" s="273"/>
      <c r="D19" s="273"/>
      <c r="E19" s="273"/>
      <c r="F19" s="273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2"/>
      <c r="AI19" s="373"/>
      <c r="AJ19" s="213"/>
      <c r="AK19" s="203"/>
      <c r="AL19" s="203"/>
      <c r="AM19" s="203"/>
      <c r="AN19" s="205"/>
      <c r="AO19" s="157"/>
      <c r="AP19" s="157"/>
      <c r="AQ19" s="157"/>
      <c r="AR19" s="157"/>
      <c r="AS19" s="157"/>
      <c r="AT19" s="157"/>
      <c r="AU19" s="157"/>
      <c r="AV19" s="157"/>
    </row>
    <row r="20" spans="1:48" ht="30" customHeight="1" x14ac:dyDescent="0.15">
      <c r="A20" s="274"/>
      <c r="B20" s="275"/>
      <c r="C20" s="275"/>
      <c r="D20" s="275"/>
      <c r="E20" s="275"/>
      <c r="F20" s="275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5"/>
      <c r="AI20" s="376"/>
      <c r="AJ20" s="213"/>
      <c r="AK20" s="202"/>
      <c r="AL20" s="202"/>
      <c r="AM20" s="202"/>
      <c r="AN20" s="202"/>
      <c r="AO20" s="59"/>
    </row>
    <row r="21" spans="1:48" ht="30" customHeight="1" x14ac:dyDescent="0.15">
      <c r="A21" s="256" t="s">
        <v>19</v>
      </c>
      <c r="B21" s="257"/>
      <c r="C21" s="257"/>
      <c r="D21" s="257"/>
      <c r="E21" s="257"/>
      <c r="F21" s="258"/>
      <c r="G21" s="377" t="s">
        <v>50</v>
      </c>
      <c r="H21" s="329"/>
      <c r="I21" s="329"/>
      <c r="J21" s="192"/>
      <c r="K21" s="41" t="s">
        <v>37</v>
      </c>
      <c r="L21" s="290"/>
      <c r="M21" s="290"/>
      <c r="N21" s="41" t="s">
        <v>36</v>
      </c>
      <c r="O21" s="193"/>
      <c r="P21" s="42" t="s">
        <v>35</v>
      </c>
      <c r="Q21" s="329" t="s">
        <v>44</v>
      </c>
      <c r="R21" s="329"/>
      <c r="S21" s="329"/>
      <c r="T21" s="41"/>
      <c r="U21" s="41"/>
      <c r="V21" s="41" t="s">
        <v>49</v>
      </c>
      <c r="W21" s="41"/>
      <c r="X21" s="193"/>
      <c r="Y21" s="41" t="s">
        <v>37</v>
      </c>
      <c r="Z21" s="290"/>
      <c r="AA21" s="290"/>
      <c r="AB21" s="41" t="s">
        <v>59</v>
      </c>
      <c r="AC21" s="290"/>
      <c r="AD21" s="290"/>
      <c r="AE21" s="41" t="s">
        <v>41</v>
      </c>
      <c r="AF21" s="41"/>
      <c r="AG21" s="330" t="s">
        <v>47</v>
      </c>
      <c r="AH21" s="330"/>
      <c r="AI21" s="331"/>
      <c r="AJ21" s="214" t="s">
        <v>107</v>
      </c>
      <c r="AK21" s="202">
        <f>COUNTA(J21,L21,O21)</f>
        <v>0</v>
      </c>
      <c r="AL21" s="202"/>
      <c r="AM21" s="202"/>
      <c r="AN21" s="202"/>
      <c r="AO21" s="59"/>
    </row>
    <row r="22" spans="1:48" ht="6.95" customHeight="1" x14ac:dyDescent="0.15">
      <c r="A22" s="259"/>
      <c r="B22" s="260"/>
      <c r="C22" s="260"/>
      <c r="D22" s="260"/>
      <c r="E22" s="260"/>
      <c r="F22" s="261"/>
      <c r="G22" s="43"/>
      <c r="H22" s="174"/>
      <c r="I22" s="140"/>
      <c r="J22" s="44"/>
      <c r="K22" s="44"/>
      <c r="L22" s="44"/>
      <c r="M22" s="44"/>
      <c r="N22" s="44"/>
      <c r="O22" s="44"/>
      <c r="P22" s="45"/>
      <c r="Q22" s="276"/>
      <c r="R22" s="276"/>
      <c r="S22" s="276"/>
      <c r="T22" s="140"/>
      <c r="U22" s="140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332"/>
      <c r="AH22" s="332"/>
      <c r="AI22" s="333"/>
      <c r="AJ22" s="214"/>
      <c r="AK22" s="202"/>
      <c r="AL22" s="202"/>
      <c r="AM22" s="202"/>
      <c r="AN22" s="202"/>
      <c r="AO22" s="59"/>
    </row>
    <row r="23" spans="1:48" ht="20.100000000000001" customHeight="1" x14ac:dyDescent="0.15">
      <c r="A23" s="259"/>
      <c r="B23" s="260"/>
      <c r="C23" s="260"/>
      <c r="D23" s="260"/>
      <c r="E23" s="260"/>
      <c r="F23" s="261"/>
      <c r="G23" s="46" t="s">
        <v>42</v>
      </c>
      <c r="H23" s="44"/>
      <c r="I23" s="44"/>
      <c r="J23" s="47"/>
      <c r="K23" s="47"/>
      <c r="L23" s="47"/>
      <c r="M23" s="189"/>
      <c r="N23" s="251" t="s">
        <v>62</v>
      </c>
      <c r="O23" s="251"/>
      <c r="P23" s="44"/>
      <c r="Q23" s="276"/>
      <c r="R23" s="276"/>
      <c r="S23" s="276"/>
      <c r="T23" s="47"/>
      <c r="U23" s="47"/>
      <c r="V23" s="47"/>
      <c r="W23" s="47"/>
      <c r="X23" s="48" t="s">
        <v>8</v>
      </c>
      <c r="Y23" s="339"/>
      <c r="Z23" s="339"/>
      <c r="AA23" s="339"/>
      <c r="AB23" s="339"/>
      <c r="AC23" s="276" t="s">
        <v>9</v>
      </c>
      <c r="AD23" s="276"/>
      <c r="AE23" s="276"/>
      <c r="AF23" s="174"/>
      <c r="AG23" s="332"/>
      <c r="AH23" s="332"/>
      <c r="AI23" s="333"/>
      <c r="AJ23" s="214" t="s">
        <v>108</v>
      </c>
      <c r="AK23" s="202">
        <f>COUNTA(X21,Z21,AC21)</f>
        <v>0</v>
      </c>
      <c r="AL23" s="202">
        <f>COUNTA(Y23)</f>
        <v>0</v>
      </c>
      <c r="AM23" s="202"/>
      <c r="AN23" s="202"/>
      <c r="AO23" s="59"/>
    </row>
    <row r="24" spans="1:48" ht="6.95" customHeight="1" x14ac:dyDescent="0.15">
      <c r="A24" s="262"/>
      <c r="B24" s="263"/>
      <c r="C24" s="263"/>
      <c r="D24" s="263"/>
      <c r="E24" s="263"/>
      <c r="F24" s="264"/>
      <c r="G24" s="49"/>
      <c r="H24" s="50"/>
      <c r="I24" s="50"/>
      <c r="J24" s="51"/>
      <c r="K24" s="51"/>
      <c r="L24" s="51"/>
      <c r="M24" s="51"/>
      <c r="N24" s="51"/>
      <c r="O24" s="154"/>
      <c r="P24" s="154"/>
      <c r="Q24" s="154"/>
      <c r="R24" s="175"/>
      <c r="S24" s="154"/>
      <c r="T24" s="51"/>
      <c r="U24" s="51"/>
      <c r="V24" s="51"/>
      <c r="W24" s="51"/>
      <c r="X24" s="52"/>
      <c r="Y24" s="53"/>
      <c r="Z24" s="53"/>
      <c r="AA24" s="53"/>
      <c r="AB24" s="53"/>
      <c r="AC24" s="154"/>
      <c r="AD24" s="167"/>
      <c r="AE24" s="154"/>
      <c r="AF24" s="175"/>
      <c r="AG24" s="54"/>
      <c r="AH24" s="54"/>
      <c r="AI24" s="55"/>
      <c r="AJ24" s="215"/>
      <c r="AK24" s="202"/>
      <c r="AL24" s="202"/>
      <c r="AM24" s="202"/>
      <c r="AN24" s="202"/>
      <c r="AO24" s="59"/>
    </row>
    <row r="25" spans="1:48" ht="35.1" customHeight="1" x14ac:dyDescent="0.15">
      <c r="A25" s="334" t="s">
        <v>11</v>
      </c>
      <c r="B25" s="335"/>
      <c r="C25" s="336"/>
      <c r="D25" s="267" t="s">
        <v>13</v>
      </c>
      <c r="E25" s="267"/>
      <c r="F25" s="268"/>
      <c r="G25" s="378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239" t="s">
        <v>6</v>
      </c>
      <c r="X25" s="240"/>
      <c r="Y25" s="240"/>
      <c r="Z25" s="241"/>
      <c r="AA25" s="277"/>
      <c r="AB25" s="278"/>
      <c r="AC25" s="278"/>
      <c r="AD25" s="278"/>
      <c r="AE25" s="278"/>
      <c r="AF25" s="278"/>
      <c r="AG25" s="278"/>
      <c r="AH25" s="278"/>
      <c r="AI25" s="279"/>
      <c r="AJ25" s="216"/>
      <c r="AK25" s="202"/>
      <c r="AL25" s="203"/>
      <c r="AM25" s="203"/>
      <c r="AN25" s="203"/>
      <c r="AO25" s="59"/>
    </row>
    <row r="26" spans="1:48" ht="35.1" customHeight="1" x14ac:dyDescent="0.15">
      <c r="A26" s="337" t="s">
        <v>1</v>
      </c>
      <c r="B26" s="289"/>
      <c r="C26" s="338"/>
      <c r="D26" s="267" t="s">
        <v>14</v>
      </c>
      <c r="E26" s="267"/>
      <c r="F26" s="268"/>
      <c r="G26" s="277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366"/>
      <c r="W26" s="239" t="s">
        <v>12</v>
      </c>
      <c r="X26" s="240"/>
      <c r="Y26" s="240"/>
      <c r="Z26" s="241"/>
      <c r="AA26" s="277"/>
      <c r="AB26" s="278"/>
      <c r="AC26" s="278"/>
      <c r="AD26" s="278"/>
      <c r="AE26" s="278"/>
      <c r="AF26" s="278"/>
      <c r="AG26" s="278"/>
      <c r="AH26" s="278"/>
      <c r="AI26" s="279"/>
      <c r="AJ26" s="216"/>
      <c r="AK26" s="202"/>
      <c r="AL26" s="203"/>
      <c r="AM26" s="203"/>
      <c r="AN26" s="203"/>
      <c r="AO26" s="59"/>
    </row>
    <row r="27" spans="1:48" ht="27" customHeight="1" x14ac:dyDescent="0.15">
      <c r="A27" s="322" t="s">
        <v>63</v>
      </c>
      <c r="B27" s="323"/>
      <c r="C27" s="324"/>
      <c r="D27" s="324"/>
      <c r="E27" s="324"/>
      <c r="F27" s="324"/>
      <c r="G27" s="318" t="s">
        <v>5</v>
      </c>
      <c r="H27" s="318"/>
      <c r="I27" s="318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20"/>
      <c r="AI27" s="321"/>
      <c r="AJ27" s="217" t="s">
        <v>116</v>
      </c>
      <c r="AK27" s="202"/>
      <c r="AL27" s="203"/>
      <c r="AM27" s="203"/>
      <c r="AN27" s="203"/>
      <c r="AO27" s="59"/>
    </row>
    <row r="28" spans="1:48" ht="30" customHeight="1" x14ac:dyDescent="0.15">
      <c r="AJ28" s="218" t="s">
        <v>117</v>
      </c>
      <c r="AL28" s="203"/>
      <c r="AM28" s="203"/>
      <c r="AN28" s="203"/>
      <c r="AO28" s="59"/>
    </row>
    <row r="29" spans="1:48" ht="48.75" customHeight="1" x14ac:dyDescent="0.15">
      <c r="A29" s="306" t="s">
        <v>15</v>
      </c>
      <c r="B29" s="307"/>
      <c r="C29" s="308"/>
      <c r="D29" s="308"/>
      <c r="E29" s="308"/>
      <c r="F29" s="308"/>
      <c r="G29" s="315" t="s">
        <v>78</v>
      </c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6"/>
      <c r="AI29" s="317"/>
      <c r="AJ29" s="219"/>
      <c r="AL29" s="203"/>
      <c r="AM29" s="203"/>
      <c r="AN29" s="203"/>
      <c r="AO29" s="59"/>
    </row>
    <row r="30" spans="1:48" ht="44.25" customHeight="1" thickBot="1" x14ac:dyDescent="0.2">
      <c r="AL30" s="203"/>
      <c r="AM30" s="203"/>
      <c r="AN30" s="203"/>
      <c r="AO30" s="59"/>
    </row>
    <row r="31" spans="1:48" ht="33" customHeight="1" thickTop="1" x14ac:dyDescent="0.15">
      <c r="A31" s="309" t="s">
        <v>2</v>
      </c>
      <c r="B31" s="310"/>
      <c r="C31" s="311"/>
      <c r="D31" s="311"/>
      <c r="E31" s="340" t="s">
        <v>50</v>
      </c>
      <c r="F31" s="341"/>
      <c r="G31" s="56"/>
      <c r="H31" s="56"/>
      <c r="I31" s="187" t="s">
        <v>37</v>
      </c>
      <c r="J31" s="187" t="s">
        <v>38</v>
      </c>
      <c r="K31" s="187" t="s">
        <v>36</v>
      </c>
      <c r="L31" s="187" t="s">
        <v>38</v>
      </c>
      <c r="M31" s="187"/>
      <c r="N31" s="183" t="s">
        <v>43</v>
      </c>
      <c r="O31" s="340" t="s">
        <v>104</v>
      </c>
      <c r="P31" s="341"/>
      <c r="Q31" s="310"/>
      <c r="R31" s="188" t="s">
        <v>88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143"/>
      <c r="AF31" s="173"/>
      <c r="AG31" s="58"/>
      <c r="AH31" s="144"/>
      <c r="AI31" s="134" t="s">
        <v>7</v>
      </c>
      <c r="AJ31" s="220"/>
      <c r="AL31" s="203"/>
      <c r="AM31" s="203"/>
      <c r="AN31" s="203"/>
      <c r="AO31" s="59"/>
    </row>
    <row r="32" spans="1:48" ht="33" customHeight="1" x14ac:dyDescent="0.15">
      <c r="A32" s="294" t="s">
        <v>103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7"/>
      <c r="AJ32" s="221"/>
      <c r="AL32" s="203"/>
      <c r="AM32" s="203"/>
      <c r="AN32" s="203"/>
      <c r="AO32" s="59"/>
    </row>
    <row r="33" spans="1:36" ht="33" customHeight="1" thickBot="1" x14ac:dyDescent="0.2">
      <c r="A33" s="298" t="s">
        <v>42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300"/>
      <c r="AJ33" s="222"/>
    </row>
    <row r="34" spans="1:36" ht="12.75" thickTop="1" x14ac:dyDescent="0.15"/>
    <row r="35" spans="1:36" ht="22.5" customHeight="1" x14ac:dyDescent="0.15">
      <c r="A35" s="9" t="s">
        <v>53</v>
      </c>
    </row>
    <row r="36" spans="1:36" ht="13.5" customHeight="1" x14ac:dyDescent="0.15">
      <c r="A36" s="312" t="s">
        <v>33</v>
      </c>
      <c r="B36" s="252" t="s">
        <v>30</v>
      </c>
      <c r="C36" s="253"/>
      <c r="D36" s="253"/>
      <c r="E36" s="252" t="s">
        <v>45</v>
      </c>
      <c r="F36" s="253"/>
      <c r="G36" s="253"/>
      <c r="H36" s="254"/>
      <c r="I36" s="253" t="s">
        <v>46</v>
      </c>
      <c r="J36" s="253"/>
      <c r="K36" s="253"/>
      <c r="L36" s="253"/>
      <c r="M36" s="253"/>
      <c r="N36" s="253"/>
      <c r="O36" s="253"/>
      <c r="P36" s="303"/>
    </row>
    <row r="37" spans="1:36" ht="63.75" customHeight="1" x14ac:dyDescent="0.15">
      <c r="A37" s="313"/>
      <c r="B37" s="342"/>
      <c r="C37" s="343"/>
      <c r="D37" s="344"/>
      <c r="E37" s="304"/>
      <c r="F37" s="301"/>
      <c r="G37" s="301"/>
      <c r="H37" s="305"/>
      <c r="I37" s="301"/>
      <c r="J37" s="301"/>
      <c r="K37" s="301"/>
      <c r="L37" s="301"/>
      <c r="M37" s="301"/>
      <c r="N37" s="301"/>
      <c r="O37" s="301"/>
      <c r="P37" s="302"/>
    </row>
    <row r="43" spans="1:36" x14ac:dyDescent="0.1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203"/>
    </row>
    <row r="44" spans="1:36" x14ac:dyDescent="0.15">
      <c r="A44" s="157"/>
      <c r="B44" s="15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203"/>
    </row>
    <row r="45" spans="1:36" x14ac:dyDescent="0.15">
      <c r="A45" s="157"/>
      <c r="B45" s="15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203"/>
    </row>
    <row r="46" spans="1:36" x14ac:dyDescent="0.15">
      <c r="A46" s="157"/>
      <c r="B46" s="15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203"/>
    </row>
    <row r="47" spans="1:36" x14ac:dyDescent="0.15">
      <c r="A47" s="157"/>
      <c r="B47" s="157"/>
      <c r="C47" s="59"/>
      <c r="D47" s="59"/>
      <c r="E47" s="59"/>
      <c r="F47" s="59"/>
      <c r="G47" s="59"/>
      <c r="H47" s="59"/>
      <c r="I47" s="59" t="s">
        <v>97</v>
      </c>
      <c r="J47" s="59"/>
      <c r="K47" s="59"/>
      <c r="L47" s="59"/>
      <c r="M47" s="59"/>
      <c r="N47" s="59" t="s">
        <v>96</v>
      </c>
      <c r="O47" s="59"/>
      <c r="P47" s="59"/>
      <c r="Q47" s="59"/>
      <c r="R47" s="59"/>
      <c r="S47" s="59" t="s">
        <v>96</v>
      </c>
      <c r="T47" s="59"/>
      <c r="U47" s="59"/>
      <c r="V47" s="59"/>
      <c r="W47" s="59"/>
      <c r="X47" s="59" t="s">
        <v>96</v>
      </c>
      <c r="Y47" s="59"/>
      <c r="Z47" s="59"/>
      <c r="AA47" s="59"/>
      <c r="AB47" s="59" t="s">
        <v>96</v>
      </c>
      <c r="AC47" s="59"/>
      <c r="AD47" s="59"/>
      <c r="AE47" s="59"/>
      <c r="AF47" s="59"/>
      <c r="AG47" s="59" t="s">
        <v>96</v>
      </c>
      <c r="AH47" s="59"/>
      <c r="AI47" s="59"/>
      <c r="AJ47" s="203"/>
    </row>
    <row r="48" spans="1:36" x14ac:dyDescent="0.15">
      <c r="A48" s="157"/>
      <c r="B48" s="157"/>
      <c r="C48" s="59"/>
      <c r="D48" s="59"/>
      <c r="E48" s="59"/>
      <c r="F48" s="59"/>
      <c r="G48" s="59"/>
      <c r="H48" s="59"/>
      <c r="I48" s="59" t="s">
        <v>98</v>
      </c>
      <c r="J48" s="59" t="str">
        <f>I10</f>
        <v>新　規</v>
      </c>
      <c r="K48" s="59"/>
      <c r="L48" s="59"/>
      <c r="M48" s="59"/>
      <c r="N48" s="59" t="s">
        <v>101</v>
      </c>
      <c r="O48" s="59" t="s">
        <v>100</v>
      </c>
      <c r="P48" s="59"/>
      <c r="Q48" s="59"/>
      <c r="R48" s="59"/>
      <c r="S48" s="59" t="s">
        <v>101</v>
      </c>
      <c r="T48" s="59" t="s">
        <v>102</v>
      </c>
      <c r="U48" s="59"/>
      <c r="V48" s="59"/>
      <c r="W48" s="59"/>
      <c r="X48" s="59" t="s">
        <v>101</v>
      </c>
      <c r="Y48" s="59" t="str">
        <f>X15</f>
        <v>車 道</v>
      </c>
      <c r="Z48" s="59"/>
      <c r="AA48" s="59"/>
      <c r="AB48" s="59" t="s">
        <v>101</v>
      </c>
      <c r="AC48" s="59" t="str">
        <f>AB15</f>
        <v>歩 道</v>
      </c>
      <c r="AD48" s="59"/>
      <c r="AE48" s="59"/>
      <c r="AF48" s="59"/>
      <c r="AG48" s="59" t="s">
        <v>101</v>
      </c>
      <c r="AH48" s="59" t="str">
        <f>AG15</f>
        <v>その他</v>
      </c>
      <c r="AI48" s="59"/>
      <c r="AJ48" s="203"/>
    </row>
    <row r="49" spans="1:36" x14ac:dyDescent="0.15">
      <c r="A49" s="157"/>
      <c r="B49" s="157"/>
      <c r="C49" s="59"/>
      <c r="D49" s="59"/>
      <c r="E49" s="59"/>
      <c r="F49" s="59"/>
      <c r="G49" s="59"/>
      <c r="H49" s="59"/>
      <c r="I49" s="60" t="str">
        <f>H10</f>
        <v>□</v>
      </c>
      <c r="J49" s="365" t="b">
        <f>IF(H10=I48,J48,FALSE)</f>
        <v>0</v>
      </c>
      <c r="K49" s="365"/>
      <c r="L49" s="59"/>
      <c r="M49" s="59"/>
      <c r="N49" s="60" t="str">
        <f>M10</f>
        <v>□</v>
      </c>
      <c r="O49" s="59" t="b">
        <f>IF(M10=N48,O48,FALSE)</f>
        <v>0</v>
      </c>
      <c r="P49" s="59"/>
      <c r="Q49" s="59"/>
      <c r="R49" s="59"/>
      <c r="S49" s="60" t="str">
        <f>R10</f>
        <v>□</v>
      </c>
      <c r="T49" s="59" t="b">
        <f>IF(R10=S48,T48,FALSE)</f>
        <v>0</v>
      </c>
      <c r="U49" s="59"/>
      <c r="V49" s="59"/>
      <c r="W49" s="59"/>
      <c r="X49" s="60">
        <f>X14</f>
        <v>0</v>
      </c>
      <c r="Y49" s="59" t="b">
        <f>IF(W15=X48,Y48,FALSE)</f>
        <v>0</v>
      </c>
      <c r="Z49" s="59"/>
      <c r="AA49" s="59"/>
      <c r="AB49" s="60">
        <f>AB14</f>
        <v>0</v>
      </c>
      <c r="AC49" s="59" t="b">
        <f>IF(AA15=AB48,AC48,FALSE)</f>
        <v>0</v>
      </c>
      <c r="AD49" s="59"/>
      <c r="AE49" s="59"/>
      <c r="AF49" s="59"/>
      <c r="AG49" s="60">
        <f>AG14</f>
        <v>0</v>
      </c>
      <c r="AH49" s="59" t="b">
        <f>IF(AF15=AG48,AH48,FALSE)</f>
        <v>0</v>
      </c>
      <c r="AI49" s="59"/>
      <c r="AJ49" s="203"/>
    </row>
    <row r="50" spans="1:36" x14ac:dyDescent="0.15">
      <c r="A50" s="157"/>
      <c r="B50" s="15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203"/>
    </row>
    <row r="51" spans="1:36" x14ac:dyDescent="0.15">
      <c r="A51" s="157"/>
      <c r="B51" s="15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>
        <f>COUNTBLANK(J21:O21)</f>
        <v>4</v>
      </c>
      <c r="O51" s="59" t="str">
        <f>IF(N51=4,"（許可日）",FALSE)</f>
        <v>（許可日）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203"/>
    </row>
    <row r="52" spans="1:36" x14ac:dyDescent="0.15">
      <c r="A52" s="157"/>
      <c r="B52" s="15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 t="s">
        <v>64</v>
      </c>
      <c r="AC52" s="59"/>
      <c r="AD52" s="59"/>
      <c r="AE52" s="59"/>
      <c r="AF52" s="59"/>
      <c r="AG52" s="59"/>
      <c r="AH52" s="59"/>
      <c r="AI52" s="59"/>
      <c r="AJ52" s="203"/>
    </row>
    <row r="53" spans="1:36" x14ac:dyDescent="0.15">
      <c r="A53" s="157"/>
      <c r="B53" s="15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 t="s">
        <v>96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 t="s">
        <v>65</v>
      </c>
      <c r="AC53" s="59"/>
      <c r="AD53" s="59"/>
      <c r="AE53" s="59"/>
      <c r="AF53" s="59"/>
      <c r="AG53" s="59"/>
      <c r="AH53" s="59"/>
      <c r="AI53" s="59"/>
      <c r="AJ53" s="203"/>
    </row>
    <row r="54" spans="1:36" x14ac:dyDescent="0.15">
      <c r="A54" s="157"/>
      <c r="B54" s="15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 t="s">
        <v>98</v>
      </c>
      <c r="O54" s="59" t="s">
        <v>105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 t="s">
        <v>66</v>
      </c>
      <c r="AC54" s="59"/>
      <c r="AD54" s="59"/>
      <c r="AE54" s="59"/>
      <c r="AF54" s="59"/>
      <c r="AG54" s="59"/>
      <c r="AH54" s="59"/>
      <c r="AI54" s="59"/>
      <c r="AJ54" s="203"/>
    </row>
    <row r="55" spans="1:36" x14ac:dyDescent="0.15">
      <c r="A55" s="157"/>
      <c r="B55" s="15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0">
        <f>M23</f>
        <v>0</v>
      </c>
      <c r="O55" s="196" t="b">
        <f>IF(M23=N54,O54,FALSE)</f>
        <v>0</v>
      </c>
      <c r="P55" s="196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 t="s">
        <v>67</v>
      </c>
      <c r="AC55" s="59"/>
      <c r="AD55" s="59"/>
      <c r="AE55" s="59"/>
      <c r="AF55" s="59"/>
      <c r="AG55" s="59"/>
      <c r="AH55" s="59"/>
      <c r="AI55" s="59"/>
      <c r="AJ55" s="203"/>
    </row>
    <row r="56" spans="1:36" x14ac:dyDescent="0.15">
      <c r="A56" s="157"/>
      <c r="B56" s="15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 t="s">
        <v>68</v>
      </c>
      <c r="AC56" s="59"/>
      <c r="AD56" s="59"/>
      <c r="AE56" s="59"/>
      <c r="AF56" s="59"/>
      <c r="AG56" s="59"/>
      <c r="AH56" s="59"/>
      <c r="AI56" s="59"/>
      <c r="AJ56" s="203"/>
    </row>
    <row r="57" spans="1:36" x14ac:dyDescent="0.15">
      <c r="A57" s="157"/>
      <c r="B57" s="15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 t="s">
        <v>69</v>
      </c>
      <c r="AC57" s="59"/>
      <c r="AD57" s="59"/>
      <c r="AE57" s="59"/>
      <c r="AF57" s="59"/>
      <c r="AG57" s="59"/>
      <c r="AH57" s="59"/>
      <c r="AI57" s="59"/>
      <c r="AJ57" s="203"/>
    </row>
    <row r="58" spans="1:36" x14ac:dyDescent="0.15">
      <c r="A58" s="157"/>
      <c r="B58" s="15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 t="s">
        <v>70</v>
      </c>
      <c r="AC58" s="59"/>
      <c r="AD58" s="59"/>
      <c r="AE58" s="59"/>
      <c r="AF58" s="59"/>
      <c r="AG58" s="59"/>
      <c r="AH58" s="59"/>
      <c r="AI58" s="59"/>
      <c r="AJ58" s="203"/>
    </row>
    <row r="59" spans="1:36" x14ac:dyDescent="0.15">
      <c r="A59" s="157"/>
      <c r="B59" s="15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 t="s">
        <v>71</v>
      </c>
      <c r="AC59" s="59"/>
      <c r="AD59" s="59"/>
      <c r="AE59" s="59"/>
      <c r="AF59" s="59"/>
      <c r="AG59" s="59"/>
      <c r="AH59" s="59"/>
      <c r="AI59" s="59"/>
      <c r="AJ59" s="203"/>
    </row>
    <row r="60" spans="1:36" x14ac:dyDescent="0.15">
      <c r="A60" s="157"/>
      <c r="B60" s="15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 t="s">
        <v>72</v>
      </c>
      <c r="AC60" s="59"/>
      <c r="AD60" s="59"/>
      <c r="AE60" s="59"/>
      <c r="AF60" s="59"/>
      <c r="AG60" s="59"/>
      <c r="AH60" s="59"/>
      <c r="AI60" s="59"/>
      <c r="AJ60" s="203"/>
    </row>
    <row r="61" spans="1:36" x14ac:dyDescent="0.15">
      <c r="A61" s="157"/>
      <c r="B61" s="15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 t="s">
        <v>73</v>
      </c>
      <c r="AC61" s="59"/>
      <c r="AD61" s="59"/>
      <c r="AE61" s="59"/>
      <c r="AF61" s="59"/>
      <c r="AG61" s="59"/>
      <c r="AH61" s="59"/>
      <c r="AI61" s="59"/>
      <c r="AJ61" s="203"/>
    </row>
    <row r="62" spans="1:36" x14ac:dyDescent="0.15">
      <c r="A62" s="157"/>
      <c r="B62" s="15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 t="s">
        <v>74</v>
      </c>
      <c r="AC62" s="59"/>
      <c r="AD62" s="59"/>
      <c r="AE62" s="59"/>
      <c r="AF62" s="59"/>
      <c r="AG62" s="59"/>
      <c r="AH62" s="59"/>
      <c r="AI62" s="59"/>
      <c r="AJ62" s="203"/>
    </row>
    <row r="63" spans="1:36" x14ac:dyDescent="0.15">
      <c r="A63" s="157"/>
      <c r="B63" s="1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 t="s">
        <v>75</v>
      </c>
      <c r="AC63" s="59"/>
      <c r="AD63" s="59"/>
      <c r="AE63" s="59"/>
      <c r="AF63" s="59"/>
      <c r="AG63" s="59"/>
      <c r="AH63" s="59"/>
      <c r="AI63" s="59"/>
      <c r="AJ63" s="203"/>
    </row>
    <row r="64" spans="1:36" x14ac:dyDescent="0.15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 t="s">
        <v>76</v>
      </c>
      <c r="AC64" s="59"/>
      <c r="AD64" s="59"/>
      <c r="AE64" s="59"/>
      <c r="AF64" s="59"/>
      <c r="AG64" s="59"/>
      <c r="AH64" s="59"/>
      <c r="AI64" s="59"/>
      <c r="AJ64" s="203"/>
    </row>
    <row r="65" spans="3:36" x14ac:dyDescent="0.15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 t="s">
        <v>77</v>
      </c>
      <c r="AC65" s="59"/>
      <c r="AD65" s="59"/>
      <c r="AE65" s="59"/>
      <c r="AF65" s="59"/>
      <c r="AG65" s="59"/>
      <c r="AH65" s="59"/>
      <c r="AI65" s="59"/>
      <c r="AJ65" s="203"/>
    </row>
    <row r="66" spans="3:36" x14ac:dyDescent="0.15"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03"/>
    </row>
    <row r="67" spans="3:36" x14ac:dyDescent="0.15"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203"/>
    </row>
  </sheetData>
  <sheetProtection algorithmName="SHA-512" hashValue="6qPfaUGnk1xmbOjgdtWmUhhmW+9f+9nn0oGYpCTIvR4ugqzlemnng3iV2qQAoOQlnu3jpsrddzr4FWE4EHwJew==" saltValue="WLZHEf8qmOa8wxJ3c55GAQ==" spinCount="100000" sheet="1" objects="1" scenarios="1"/>
  <protectedRanges>
    <protectedRange sqref="AJ7 T3 AD4 AB4 Y4 I6 G7:G8 AA6 AA8 H10 M10 R10 Z10 Z12:Z13 AE10 AE12:AE13 J12 W15 AA15 AF15 G14 G17:G20 J21 L21 O21 X21 Z21 AC21 Y23 G25:G26 AA25:AA26" name="範囲1"/>
  </protectedRanges>
  <mergeCells count="89">
    <mergeCell ref="J49:K49"/>
    <mergeCell ref="G26:V26"/>
    <mergeCell ref="AE9:AG9"/>
    <mergeCell ref="W26:Z26"/>
    <mergeCell ref="S9:U9"/>
    <mergeCell ref="N9:P9"/>
    <mergeCell ref="I9:K9"/>
    <mergeCell ref="AG14:AH14"/>
    <mergeCell ref="U14:V16"/>
    <mergeCell ref="G18:AI18"/>
    <mergeCell ref="G19:AI19"/>
    <mergeCell ref="G20:AI20"/>
    <mergeCell ref="G21:I21"/>
    <mergeCell ref="G25:V25"/>
    <mergeCell ref="O31:Q31"/>
    <mergeCell ref="L21:M21"/>
    <mergeCell ref="A1:AI1"/>
    <mergeCell ref="G17:AI17"/>
    <mergeCell ref="D6:F7"/>
    <mergeCell ref="D8:F8"/>
    <mergeCell ref="A10:F10"/>
    <mergeCell ref="V4:X4"/>
    <mergeCell ref="I10:K10"/>
    <mergeCell ref="N10:P10"/>
    <mergeCell ref="S10:U10"/>
    <mergeCell ref="X15:Y15"/>
    <mergeCell ref="AB15:AC15"/>
    <mergeCell ref="AG15:AH15"/>
    <mergeCell ref="G14:T16"/>
    <mergeCell ref="I6:O6"/>
    <mergeCell ref="AD4:AF4"/>
    <mergeCell ref="V12:V13"/>
    <mergeCell ref="A29:F29"/>
    <mergeCell ref="A31:D31"/>
    <mergeCell ref="A36:A37"/>
    <mergeCell ref="G7:V7"/>
    <mergeCell ref="G29:AI29"/>
    <mergeCell ref="G27:AI27"/>
    <mergeCell ref="A27:F27"/>
    <mergeCell ref="A6:C8"/>
    <mergeCell ref="D26:F26"/>
    <mergeCell ref="Q21:S23"/>
    <mergeCell ref="AG21:AI23"/>
    <mergeCell ref="A25:C25"/>
    <mergeCell ref="A26:C26"/>
    <mergeCell ref="Y23:AB23"/>
    <mergeCell ref="E31:F31"/>
    <mergeCell ref="B37:D37"/>
    <mergeCell ref="B36:D36"/>
    <mergeCell ref="A32:AI32"/>
    <mergeCell ref="A33:AI33"/>
    <mergeCell ref="I37:P37"/>
    <mergeCell ref="I36:P36"/>
    <mergeCell ref="E37:H37"/>
    <mergeCell ref="AA26:AI26"/>
    <mergeCell ref="Z21:AA21"/>
    <mergeCell ref="AC21:AD21"/>
    <mergeCell ref="AE10:AG11"/>
    <mergeCell ref="AE12:AG12"/>
    <mergeCell ref="AE13:AG13"/>
    <mergeCell ref="N23:O23"/>
    <mergeCell ref="E36:H36"/>
    <mergeCell ref="T3:AF3"/>
    <mergeCell ref="A14:F16"/>
    <mergeCell ref="AB14:AC14"/>
    <mergeCell ref="X14:Y14"/>
    <mergeCell ref="D25:F25"/>
    <mergeCell ref="A17:F20"/>
    <mergeCell ref="AC23:AE23"/>
    <mergeCell ref="A21:F24"/>
    <mergeCell ref="W25:Z25"/>
    <mergeCell ref="AA25:AI25"/>
    <mergeCell ref="AH13:AI13"/>
    <mergeCell ref="A12:F13"/>
    <mergeCell ref="W10:Y13"/>
    <mergeCell ref="W6:Z7"/>
    <mergeCell ref="G12:I13"/>
    <mergeCell ref="J12:U13"/>
    <mergeCell ref="AJ3:AM4"/>
    <mergeCell ref="G8:V8"/>
    <mergeCell ref="G6:H6"/>
    <mergeCell ref="AH10:AI11"/>
    <mergeCell ref="AH12:AI12"/>
    <mergeCell ref="W8:Z8"/>
    <mergeCell ref="Z10:AC11"/>
    <mergeCell ref="Z12:AC12"/>
    <mergeCell ref="Z13:AC13"/>
    <mergeCell ref="AA8:AI8"/>
    <mergeCell ref="AA6:AI7"/>
  </mergeCells>
  <phoneticPr fontId="1"/>
  <conditionalFormatting sqref="X15:Y15">
    <cfRule type="cellIs" dxfId="29" priority="9" operator="equal">
      <formula>$Y$49</formula>
    </cfRule>
  </conditionalFormatting>
  <conditionalFormatting sqref="N10:P10">
    <cfRule type="cellIs" dxfId="28" priority="12" operator="equal">
      <formula>$O$49</formula>
    </cfRule>
  </conditionalFormatting>
  <conditionalFormatting sqref="I10:K10">
    <cfRule type="cellIs" dxfId="27" priority="11" operator="equal">
      <formula>$J$49</formula>
    </cfRule>
  </conditionalFormatting>
  <conditionalFormatting sqref="S10:U10">
    <cfRule type="cellIs" dxfId="26" priority="10" operator="equal">
      <formula>$T$49</formula>
    </cfRule>
  </conditionalFormatting>
  <conditionalFormatting sqref="AB15:AC15">
    <cfRule type="cellIs" dxfId="25" priority="8" operator="equal">
      <formula>$AC$49</formula>
    </cfRule>
  </conditionalFormatting>
  <conditionalFormatting sqref="AG15:AH15">
    <cfRule type="cellIs" dxfId="24" priority="7" operator="equal">
      <formula>$AH$49</formula>
    </cfRule>
  </conditionalFormatting>
  <conditionalFormatting sqref="N23:O23">
    <cfRule type="cellIs" dxfId="23" priority="1" operator="equal">
      <formula>$O$51</formula>
    </cfRule>
  </conditionalFormatting>
  <dataValidations xWindow="621" yWindow="295" count="9">
    <dataValidation type="list" allowBlank="1" showInputMessage="1" showErrorMessage="1" promptTitle="市道番号" prompt="市道名称を選択" sqref="AD10:AD13">
      <formula1>$AB$53:$AB$67</formula1>
    </dataValidation>
    <dataValidation operator="greaterThan" allowBlank="1" showInputMessage="1" showErrorMessage="1" promptTitle="市道番号" prompt="市道番号の数字を記載" sqref="AE10:AG13"/>
    <dataValidation type="list" allowBlank="1" showInputMessage="1" showErrorMessage="1" promptTitle="申請区分" prompt="新規・変更・廃止の別_x000a_該当■選択" sqref="H10 M10 R10">
      <formula1>$I$47:$I$48</formula1>
    </dataValidation>
    <dataValidation allowBlank="1" showInputMessage="1" showErrorMessage="1" promptTitle="各社申請番(号)" prompt="有:記載_x000a_無:空欄で可_x000a_”号”は自動入力" sqref="T3:AF3"/>
    <dataValidation allowBlank="1" showInputMessage="1" showErrorMessage="1" promptTitle="工事期間：開始" prompt="工事開始日を記載_x000a_　OR_x000a_許可日から" sqref="J21 L21:M21 O21"/>
    <dataValidation allowBlank="1" showInputMessage="1" showErrorMessage="1" promptTitle="工事期間：完了" prompt="工事完了日を記載_x000a_　OR_x000a_〇〇日間を記載" sqref="X21 Z21:AA21 AC21:AD21 Y23:AB23"/>
    <dataValidation type="list" allowBlank="1" showInputMessage="1" showErrorMessage="1" promptTitle="市道名称" prompt="リスト選択" sqref="Z13:AC13">
      <formula1>$AB$52:$AB$67</formula1>
    </dataValidation>
    <dataValidation type="list" allowBlank="1" showInputMessage="1" showErrorMessage="1" promptTitle="占用箇所" prompt="車道・歩道・その他の別_x000a_該当■選択" sqref="W15 AA15 AF15">
      <formula1>$X$47:$X$48</formula1>
    </dataValidation>
    <dataValidation type="list" allowBlank="1" showInputMessage="1" showErrorMessage="1" promptTitle="市道名称" prompt="リスト選択" sqref="Z10:AC11 Z12:AC12">
      <formula1>$AB$52:$AB$67</formula1>
    </dataValidation>
  </dataValidations>
  <printOptions horizontalCentered="1"/>
  <pageMargins left="0.78740157480314965" right="0.39370078740157483" top="0.74803149606299213" bottom="0.74803149606299213" header="0.31496062992125984" footer="0.31496062992125984"/>
  <pageSetup paperSize="9" scale="9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view="pageBreakPreview" zoomScaleNormal="100" zoomScaleSheetLayoutView="100" workbookViewId="0">
      <selection sqref="A1:AI1"/>
    </sheetView>
  </sheetViews>
  <sheetFormatPr defaultRowHeight="12" x14ac:dyDescent="0.15"/>
  <cols>
    <col min="1" max="10" width="3.5" style="61" customWidth="1"/>
    <col min="11" max="11" width="4.125" style="61" customWidth="1"/>
    <col min="12" max="14" width="3.5" style="61" customWidth="1"/>
    <col min="15" max="15" width="4.125" style="61" customWidth="1"/>
    <col min="16" max="19" width="3.5" style="61" customWidth="1"/>
    <col min="20" max="20" width="1.375" style="61" customWidth="1"/>
    <col min="21" max="22" width="3.5" style="61" customWidth="1"/>
    <col min="23" max="23" width="4.125" style="61" customWidth="1"/>
    <col min="24" max="25" width="3.5" style="61" customWidth="1"/>
    <col min="26" max="26" width="4.125" style="61" customWidth="1"/>
    <col min="27" max="28" width="3.5" style="61" customWidth="1"/>
    <col min="29" max="29" width="1.25" style="61" customWidth="1"/>
    <col min="30" max="30" width="18.375" style="61" bestFit="1" customWidth="1"/>
    <col min="31" max="31" width="9" style="61" customWidth="1"/>
    <col min="32" max="16384" width="9" style="61"/>
  </cols>
  <sheetData>
    <row r="1" spans="1:35" ht="21" x14ac:dyDescent="0.15">
      <c r="A1" s="402" t="s">
        <v>93</v>
      </c>
      <c r="B1" s="402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152"/>
    </row>
    <row r="2" spans="1:35" ht="30.95" customHeight="1" x14ac:dyDescent="0.15">
      <c r="A2" s="151"/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</row>
    <row r="3" spans="1:35" ht="5.0999999999999996" customHeight="1" x14ac:dyDescent="0.15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5" ht="5.0999999999999996" customHeight="1" x14ac:dyDescent="0.15"/>
    <row r="5" spans="1:35" ht="30.95" customHeight="1" x14ac:dyDescent="0.15">
      <c r="A5" s="62"/>
      <c r="B5" s="62"/>
      <c r="C5" s="62"/>
      <c r="D5" s="82"/>
      <c r="E5" s="82"/>
      <c r="F5" s="62"/>
      <c r="G5" s="62"/>
      <c r="H5" s="62"/>
      <c r="I5" s="62"/>
      <c r="J5" s="62"/>
      <c r="K5" s="62"/>
      <c r="L5" s="62"/>
      <c r="M5" s="62"/>
      <c r="N5" s="62"/>
      <c r="O5" s="62"/>
      <c r="P5" s="132" t="str">
        <f>IF(Q5="","","(参考)")</f>
        <v/>
      </c>
      <c r="Q5" s="413" t="str">
        <f>IF(ISBLANK(①工事施工承認願!T3),"",①工事施工承認願!T3)</f>
        <v/>
      </c>
      <c r="R5" s="413"/>
      <c r="S5" s="413"/>
      <c r="T5" s="413"/>
      <c r="U5" s="413"/>
      <c r="V5" s="413"/>
      <c r="W5" s="413"/>
      <c r="X5" s="413"/>
      <c r="Y5" s="413"/>
      <c r="Z5" s="133" t="str">
        <f>IF(Q5="","","号")</f>
        <v/>
      </c>
      <c r="AA5" s="62"/>
      <c r="AB5" s="62"/>
      <c r="AC5" s="62"/>
    </row>
    <row r="6" spans="1:35" ht="15" customHeight="1" x14ac:dyDescent="0.15">
      <c r="A6" s="404" t="s">
        <v>25</v>
      </c>
      <c r="B6" s="405"/>
      <c r="C6" s="406"/>
      <c r="D6" s="410" t="s">
        <v>13</v>
      </c>
      <c r="E6" s="410"/>
      <c r="F6" s="406"/>
      <c r="G6" s="153" t="s">
        <v>4</v>
      </c>
      <c r="H6" s="136" t="str">
        <f>IF(ISBLANK(①工事施工承認願!I6),"",①工事施工承認願!I6)</f>
        <v/>
      </c>
      <c r="I6" s="136"/>
      <c r="J6" s="136"/>
      <c r="K6" s="136"/>
      <c r="L6" s="16"/>
      <c r="M6" s="16"/>
      <c r="N6" s="16"/>
      <c r="O6" s="16"/>
      <c r="P6" s="16"/>
      <c r="Q6" s="16"/>
      <c r="R6" s="16"/>
      <c r="S6" s="17"/>
      <c r="T6" s="417" t="s">
        <v>6</v>
      </c>
      <c r="U6" s="417"/>
      <c r="V6" s="417"/>
      <c r="W6" s="419" t="str">
        <f>IF(ISBLANK(①工事施工承認願!AA6),"",①工事施工承認願!AA6)</f>
        <v/>
      </c>
      <c r="X6" s="419"/>
      <c r="Y6" s="419"/>
      <c r="Z6" s="419"/>
      <c r="AA6" s="419"/>
      <c r="AB6" s="419"/>
      <c r="AC6" s="420"/>
      <c r="AD6" s="63"/>
    </row>
    <row r="7" spans="1:35" ht="30" customHeight="1" x14ac:dyDescent="0.15">
      <c r="A7" s="407"/>
      <c r="B7" s="408"/>
      <c r="C7" s="409"/>
      <c r="D7" s="409"/>
      <c r="E7" s="409"/>
      <c r="F7" s="409"/>
      <c r="G7" s="411" t="str">
        <f>IF(ISBLANK(①工事施工承認願!G7),"",①工事施工承認願!G7)</f>
        <v/>
      </c>
      <c r="H7" s="411">
        <f>①工事施工承認願!I7</f>
        <v>0</v>
      </c>
      <c r="I7" s="411">
        <f>①工事施工承認願!J7</f>
        <v>0</v>
      </c>
      <c r="J7" s="411">
        <f>①工事施工承認願!K7</f>
        <v>0</v>
      </c>
      <c r="K7" s="411">
        <f>①工事施工承認願!L7</f>
        <v>0</v>
      </c>
      <c r="L7" s="411">
        <f>①工事施工承認願!N7</f>
        <v>0</v>
      </c>
      <c r="M7" s="411">
        <f>①工事施工承認願!O7</f>
        <v>0</v>
      </c>
      <c r="N7" s="411">
        <f>①工事施工承認願!P7</f>
        <v>0</v>
      </c>
      <c r="O7" s="411">
        <f>①工事施工承認願!Q7</f>
        <v>0</v>
      </c>
      <c r="P7" s="411">
        <f>①工事施工承認願!S7</f>
        <v>0</v>
      </c>
      <c r="Q7" s="411">
        <f>①工事施工承認願!T7</f>
        <v>0</v>
      </c>
      <c r="R7" s="411">
        <f>①工事施工承認願!U7</f>
        <v>0</v>
      </c>
      <c r="S7" s="411">
        <f>①工事施工承認願!V7</f>
        <v>0</v>
      </c>
      <c r="T7" s="418"/>
      <c r="U7" s="418"/>
      <c r="V7" s="418"/>
      <c r="W7" s="421"/>
      <c r="X7" s="421"/>
      <c r="Y7" s="421"/>
      <c r="Z7" s="421"/>
      <c r="AA7" s="421"/>
      <c r="AB7" s="421"/>
      <c r="AC7" s="422"/>
      <c r="AD7" s="63"/>
    </row>
    <row r="8" spans="1:35" ht="30" customHeight="1" x14ac:dyDescent="0.15">
      <c r="A8" s="407"/>
      <c r="B8" s="408"/>
      <c r="C8" s="409"/>
      <c r="D8" s="412" t="s">
        <v>14</v>
      </c>
      <c r="E8" s="412"/>
      <c r="F8" s="409"/>
      <c r="G8" s="414" t="str">
        <f>IF(ISBLANK(①工事施工承認願!G8),"",①工事施工承認願!G8)</f>
        <v/>
      </c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6"/>
      <c r="T8" s="412" t="s">
        <v>12</v>
      </c>
      <c r="U8" s="412"/>
      <c r="V8" s="412"/>
      <c r="W8" s="423" t="str">
        <f>IF(ISBLANK(①工事施工承認願!AA8),"",①工事施工承認願!AA8)</f>
        <v/>
      </c>
      <c r="X8" s="423"/>
      <c r="Y8" s="423"/>
      <c r="Z8" s="423"/>
      <c r="AA8" s="423"/>
      <c r="AB8" s="423"/>
      <c r="AC8" s="424"/>
      <c r="AD8" s="63"/>
      <c r="AE8" s="64"/>
      <c r="AF8" s="64"/>
      <c r="AG8" s="64"/>
      <c r="AH8" s="64"/>
      <c r="AI8" s="65"/>
    </row>
    <row r="9" spans="1:35" ht="3.95" customHeight="1" x14ac:dyDescent="0.15">
      <c r="A9" s="83"/>
      <c r="B9" s="66"/>
      <c r="C9" s="66"/>
      <c r="D9" s="139"/>
      <c r="E9" s="139"/>
      <c r="F9" s="66"/>
      <c r="G9" s="67"/>
      <c r="H9" s="425"/>
      <c r="I9" s="425"/>
      <c r="J9" s="425"/>
      <c r="K9" s="68"/>
      <c r="L9" s="425"/>
      <c r="M9" s="425"/>
      <c r="N9" s="425"/>
      <c r="O9" s="68"/>
      <c r="P9" s="425"/>
      <c r="Q9" s="425"/>
      <c r="R9" s="425"/>
      <c r="S9" s="163"/>
      <c r="T9" s="67"/>
      <c r="U9" s="68"/>
      <c r="V9" s="68"/>
      <c r="W9" s="68"/>
      <c r="X9" s="161" t="str">
        <f>IF(ISBLANK(①工事施工承認願!AB9),"",①工事施工承認願!AB9)</f>
        <v/>
      </c>
      <c r="Y9" s="161"/>
      <c r="Z9" s="161"/>
      <c r="AA9" s="161"/>
      <c r="AB9" s="68"/>
      <c r="AC9" s="162"/>
      <c r="AD9" s="149"/>
      <c r="AE9" s="64"/>
      <c r="AF9" s="64"/>
      <c r="AG9" s="64"/>
      <c r="AH9" s="64"/>
      <c r="AI9" s="65"/>
    </row>
    <row r="10" spans="1:35" ht="18" customHeight="1" x14ac:dyDescent="0.15">
      <c r="A10" s="399" t="s">
        <v>16</v>
      </c>
      <c r="B10" s="400"/>
      <c r="C10" s="401"/>
      <c r="D10" s="401"/>
      <c r="E10" s="401"/>
      <c r="F10" s="401"/>
      <c r="G10" s="46"/>
      <c r="H10" s="276" t="s">
        <v>99</v>
      </c>
      <c r="I10" s="276"/>
      <c r="J10" s="276"/>
      <c r="K10" s="148" t="s">
        <v>109</v>
      </c>
      <c r="L10" s="276" t="s">
        <v>100</v>
      </c>
      <c r="M10" s="276"/>
      <c r="N10" s="276"/>
      <c r="O10" s="148" t="s">
        <v>109</v>
      </c>
      <c r="P10" s="276" t="s">
        <v>102</v>
      </c>
      <c r="Q10" s="276"/>
      <c r="R10" s="276"/>
      <c r="S10" s="84"/>
      <c r="T10" s="426" t="s">
        <v>39</v>
      </c>
      <c r="U10" s="381"/>
      <c r="V10" s="381"/>
      <c r="W10" s="427" t="str">
        <f>IF(ISBLANK(①工事施工承認願!Z10),"",①工事施工承認願!Z10)</f>
        <v/>
      </c>
      <c r="X10" s="427"/>
      <c r="Y10" s="427"/>
      <c r="Z10" s="398" t="str">
        <f>IF(ISBLANK(①工事施工承認願!AE10),"",①工事施工承認願!AE10)</f>
        <v/>
      </c>
      <c r="AA10" s="398"/>
      <c r="AB10" s="381" t="s">
        <v>40</v>
      </c>
      <c r="AC10" s="382"/>
      <c r="AD10" s="28"/>
      <c r="AE10" s="64"/>
      <c r="AF10" s="64"/>
      <c r="AG10" s="64"/>
      <c r="AH10" s="64"/>
      <c r="AI10" s="65"/>
    </row>
    <row r="11" spans="1:35" ht="3.95" customHeight="1" x14ac:dyDescent="0.15">
      <c r="A11" s="164"/>
      <c r="B11" s="165"/>
      <c r="C11" s="85"/>
      <c r="D11" s="85"/>
      <c r="E11" s="85"/>
      <c r="F11" s="85"/>
      <c r="G11" s="49"/>
      <c r="H11" s="154"/>
      <c r="I11" s="154"/>
      <c r="J11" s="154"/>
      <c r="K11" s="51"/>
      <c r="L11" s="155"/>
      <c r="M11" s="155"/>
      <c r="N11" s="155"/>
      <c r="O11" s="51"/>
      <c r="P11" s="155"/>
      <c r="Q11" s="155"/>
      <c r="R11" s="155"/>
      <c r="S11" s="86"/>
      <c r="T11" s="426"/>
      <c r="U11" s="381"/>
      <c r="V11" s="381"/>
      <c r="W11" s="427"/>
      <c r="X11" s="427"/>
      <c r="Y11" s="427"/>
      <c r="Z11" s="398"/>
      <c r="AA11" s="398"/>
      <c r="AB11" s="381"/>
      <c r="AC11" s="382"/>
      <c r="AD11" s="69"/>
      <c r="AE11" s="64"/>
      <c r="AF11" s="64"/>
      <c r="AG11" s="64"/>
      <c r="AH11" s="64"/>
      <c r="AI11" s="65"/>
    </row>
    <row r="12" spans="1:35" ht="20.100000000000001" customHeight="1" x14ac:dyDescent="0.15">
      <c r="A12" s="385" t="s">
        <v>17</v>
      </c>
      <c r="B12" s="386"/>
      <c r="C12" s="386"/>
      <c r="D12" s="386"/>
      <c r="E12" s="386"/>
      <c r="F12" s="387"/>
      <c r="G12" s="391" t="s">
        <v>23</v>
      </c>
      <c r="H12" s="392"/>
      <c r="I12" s="394" t="str">
        <f>IF(ISBLANK(①工事施工承認願!J12),"",①工事施工承認願!J12)</f>
        <v/>
      </c>
      <c r="J12" s="394"/>
      <c r="K12" s="394"/>
      <c r="L12" s="394"/>
      <c r="M12" s="394"/>
      <c r="N12" s="394"/>
      <c r="O12" s="394"/>
      <c r="P12" s="394"/>
      <c r="Q12" s="394"/>
      <c r="R12" s="394"/>
      <c r="S12" s="396" t="s">
        <v>3</v>
      </c>
      <c r="T12" s="426"/>
      <c r="U12" s="381"/>
      <c r="V12" s="381"/>
      <c r="W12" s="427" t="str">
        <f>IF(ISBLANK(①工事施工承認願!Z12),"",①工事施工承認願!Z12)</f>
        <v/>
      </c>
      <c r="X12" s="427"/>
      <c r="Y12" s="427"/>
      <c r="Z12" s="398" t="str">
        <f>IF(ISBLANK(①工事施工承認願!AE12),"",①工事施工承認願!AE12)</f>
        <v/>
      </c>
      <c r="AA12" s="398"/>
      <c r="AB12" s="381"/>
      <c r="AC12" s="382"/>
      <c r="AD12" s="69"/>
      <c r="AE12" s="64"/>
      <c r="AF12" s="64"/>
      <c r="AG12" s="64"/>
      <c r="AH12" s="64"/>
      <c r="AI12" s="65"/>
    </row>
    <row r="13" spans="1:35" ht="20.100000000000001" customHeight="1" x14ac:dyDescent="0.15">
      <c r="A13" s="388"/>
      <c r="B13" s="389"/>
      <c r="C13" s="389"/>
      <c r="D13" s="389"/>
      <c r="E13" s="389"/>
      <c r="F13" s="390"/>
      <c r="G13" s="393"/>
      <c r="H13" s="383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7"/>
      <c r="T13" s="393"/>
      <c r="U13" s="383"/>
      <c r="V13" s="383"/>
      <c r="W13" s="428" t="str">
        <f>IF(ISBLANK(①工事施工承認願!Z13),"",①工事施工承認願!Z13)</f>
        <v/>
      </c>
      <c r="X13" s="428"/>
      <c r="Y13" s="428"/>
      <c r="Z13" s="380" t="str">
        <f>IF(ISBLANK(①工事施工承認願!AE13),"",①工事施工承認願!AE13)</f>
        <v/>
      </c>
      <c r="AA13" s="380"/>
      <c r="AB13" s="383"/>
      <c r="AC13" s="384"/>
      <c r="AD13" s="28"/>
      <c r="AE13" s="64"/>
      <c r="AF13" s="64"/>
      <c r="AG13" s="64"/>
      <c r="AH13" s="64"/>
      <c r="AI13" s="65"/>
    </row>
    <row r="14" spans="1:35" ht="3.95" customHeight="1" x14ac:dyDescent="0.15">
      <c r="A14" s="445" t="s">
        <v>0</v>
      </c>
      <c r="B14" s="446"/>
      <c r="C14" s="446"/>
      <c r="D14" s="446"/>
      <c r="E14" s="446"/>
      <c r="F14" s="447"/>
      <c r="G14" s="458" t="str">
        <f>IF(ISBLANK(①工事施工承認願!G14),"",①工事施工承認願!G14)</f>
        <v/>
      </c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29" t="s">
        <v>57</v>
      </c>
      <c r="S14" s="454"/>
      <c r="T14" s="149"/>
      <c r="U14" s="462"/>
      <c r="V14" s="462"/>
      <c r="W14" s="149"/>
      <c r="X14" s="463"/>
      <c r="Y14" s="463"/>
      <c r="Z14" s="70"/>
      <c r="AA14" s="462"/>
      <c r="AB14" s="462"/>
      <c r="AC14" s="150"/>
      <c r="AD14" s="69"/>
      <c r="AE14" s="64"/>
      <c r="AF14" s="64"/>
      <c r="AG14" s="64"/>
      <c r="AH14" s="64"/>
      <c r="AI14" s="65"/>
    </row>
    <row r="15" spans="1:35" ht="20.100000000000001" customHeight="1" x14ac:dyDescent="0.15">
      <c r="A15" s="448"/>
      <c r="B15" s="449"/>
      <c r="C15" s="449"/>
      <c r="D15" s="449"/>
      <c r="E15" s="449"/>
      <c r="F15" s="450"/>
      <c r="G15" s="459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276"/>
      <c r="S15" s="455"/>
      <c r="T15" s="87"/>
      <c r="U15" s="276" t="str">
        <f>①工事施工承認願!X15</f>
        <v>車 道</v>
      </c>
      <c r="V15" s="276"/>
      <c r="W15" s="148" t="s">
        <v>54</v>
      </c>
      <c r="X15" s="276" t="str">
        <f>①工事施工承認願!AB15</f>
        <v>歩 道</v>
      </c>
      <c r="Y15" s="276"/>
      <c r="Z15" s="148" t="s">
        <v>54</v>
      </c>
      <c r="AA15" s="276" t="str">
        <f>①工事施工承認願!AG15</f>
        <v>その他</v>
      </c>
      <c r="AB15" s="276"/>
      <c r="AC15" s="88"/>
      <c r="AD15" s="36"/>
      <c r="AE15" s="64"/>
      <c r="AF15" s="64"/>
      <c r="AG15" s="64"/>
      <c r="AH15" s="64"/>
    </row>
    <row r="16" spans="1:35" ht="3.95" customHeight="1" x14ac:dyDescent="0.15">
      <c r="A16" s="451"/>
      <c r="B16" s="452"/>
      <c r="C16" s="452"/>
      <c r="D16" s="452"/>
      <c r="E16" s="452"/>
      <c r="F16" s="453"/>
      <c r="G16" s="461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456"/>
      <c r="S16" s="457"/>
      <c r="T16" s="89"/>
      <c r="U16" s="154"/>
      <c r="V16" s="154"/>
      <c r="W16" s="51"/>
      <c r="X16" s="155"/>
      <c r="Y16" s="155"/>
      <c r="Z16" s="51"/>
      <c r="AA16" s="155"/>
      <c r="AB16" s="155"/>
      <c r="AC16" s="90"/>
      <c r="AD16" s="47"/>
      <c r="AE16" s="64"/>
      <c r="AF16" s="64"/>
      <c r="AG16" s="64"/>
      <c r="AH16" s="64"/>
    </row>
    <row r="17" spans="1:34" ht="30" customHeight="1" x14ac:dyDescent="0.15">
      <c r="A17" s="429" t="s">
        <v>18</v>
      </c>
      <c r="B17" s="430"/>
      <c r="C17" s="431"/>
      <c r="D17" s="431"/>
      <c r="E17" s="431"/>
      <c r="F17" s="431"/>
      <c r="G17" s="436" t="str">
        <f>IF(ISBLANK(①工事施工承認願!G17),"",①工事施工承認願!G17)</f>
        <v/>
      </c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7"/>
      <c r="AC17" s="438"/>
      <c r="AD17" s="71"/>
      <c r="AE17" s="64"/>
      <c r="AF17" s="64"/>
      <c r="AG17" s="64"/>
      <c r="AH17" s="64"/>
    </row>
    <row r="18" spans="1:34" ht="30" customHeight="1" x14ac:dyDescent="0.15">
      <c r="A18" s="432"/>
      <c r="B18" s="433"/>
      <c r="C18" s="433"/>
      <c r="D18" s="433"/>
      <c r="E18" s="433"/>
      <c r="F18" s="433"/>
      <c r="G18" s="439" t="str">
        <f>IF(ISBLANK(①工事施工承認願!G18),"",①工事施工承認願!G18)</f>
        <v/>
      </c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40"/>
      <c r="AC18" s="441"/>
      <c r="AD18" s="71"/>
    </row>
    <row r="19" spans="1:34" ht="30" customHeight="1" x14ac:dyDescent="0.15">
      <c r="A19" s="432"/>
      <c r="B19" s="433"/>
      <c r="C19" s="433"/>
      <c r="D19" s="433"/>
      <c r="E19" s="433"/>
      <c r="F19" s="433"/>
      <c r="G19" s="439" t="str">
        <f>IF(ISBLANK(①工事施工承認願!G19),"",①工事施工承認願!G19)</f>
        <v/>
      </c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40"/>
      <c r="AC19" s="441"/>
      <c r="AD19" s="71"/>
    </row>
    <row r="20" spans="1:34" ht="30" customHeight="1" x14ac:dyDescent="0.15">
      <c r="A20" s="434"/>
      <c r="B20" s="435"/>
      <c r="C20" s="435"/>
      <c r="D20" s="435"/>
      <c r="E20" s="435"/>
      <c r="F20" s="435"/>
      <c r="G20" s="442" t="str">
        <f>IF(ISBLANK(①工事施工承認願!G20),"",①工事施工承認願!G20)</f>
        <v/>
      </c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3"/>
      <c r="AC20" s="444"/>
      <c r="AD20" s="71"/>
    </row>
    <row r="21" spans="1:34" ht="30" customHeight="1" x14ac:dyDescent="0.15">
      <c r="A21" s="445" t="s">
        <v>19</v>
      </c>
      <c r="B21" s="446"/>
      <c r="C21" s="446"/>
      <c r="D21" s="446"/>
      <c r="E21" s="446"/>
      <c r="F21" s="447"/>
      <c r="G21" s="377" t="s">
        <v>49</v>
      </c>
      <c r="H21" s="329"/>
      <c r="I21" s="195" t="str">
        <f>IF(ISBLANK(①工事施工承認願!J21),"",①工事施工承認願!J21)</f>
        <v/>
      </c>
      <c r="J21" s="41" t="s">
        <v>37</v>
      </c>
      <c r="K21" s="195" t="str">
        <f>IF(ISBLANK(①工事施工承認願!L21),"",①工事施工承認願!L21)</f>
        <v/>
      </c>
      <c r="L21" s="41" t="s">
        <v>36</v>
      </c>
      <c r="M21" s="195" t="str">
        <f>IF(ISBLANK(①工事施工承認願!O21),"",①工事施工承認願!O21)</f>
        <v/>
      </c>
      <c r="N21" s="42" t="s">
        <v>35</v>
      </c>
      <c r="O21" s="329" t="s">
        <v>44</v>
      </c>
      <c r="P21" s="329"/>
      <c r="Q21" s="41"/>
      <c r="R21" s="41"/>
      <c r="S21" s="41" t="s">
        <v>49</v>
      </c>
      <c r="T21" s="41"/>
      <c r="U21" s="195" t="str">
        <f>IF(ISBLANK(①工事施工承認願!X21),"",①工事施工承認願!X21)</f>
        <v/>
      </c>
      <c r="V21" s="41" t="s">
        <v>37</v>
      </c>
      <c r="W21" s="195" t="str">
        <f>IF(ISBLANK(①工事施工承認願!Z21),"",①工事施工承認願!Z21)</f>
        <v/>
      </c>
      <c r="X21" s="41" t="s">
        <v>36</v>
      </c>
      <c r="Y21" s="195" t="str">
        <f>IF(ISBLANK(①工事施工承認願!AC21),"",①工事施工承認願!AC21)</f>
        <v/>
      </c>
      <c r="Z21" s="41" t="s">
        <v>41</v>
      </c>
      <c r="AA21" s="329" t="s">
        <v>47</v>
      </c>
      <c r="AB21" s="329"/>
      <c r="AC21" s="478"/>
      <c r="AD21" s="140"/>
    </row>
    <row r="22" spans="1:34" ht="6.95" customHeight="1" x14ac:dyDescent="0.15">
      <c r="A22" s="448"/>
      <c r="B22" s="449"/>
      <c r="C22" s="449"/>
      <c r="D22" s="449"/>
      <c r="E22" s="449"/>
      <c r="F22" s="450"/>
      <c r="G22" s="43"/>
      <c r="H22" s="140"/>
      <c r="I22" s="44"/>
      <c r="J22" s="44"/>
      <c r="K22" s="44"/>
      <c r="L22" s="44"/>
      <c r="M22" s="44"/>
      <c r="N22" s="45"/>
      <c r="O22" s="276"/>
      <c r="P22" s="276"/>
      <c r="Q22" s="140"/>
      <c r="R22" s="140"/>
      <c r="S22" s="44"/>
      <c r="T22" s="44"/>
      <c r="U22" s="44"/>
      <c r="V22" s="44"/>
      <c r="W22" s="44"/>
      <c r="X22" s="44"/>
      <c r="Y22" s="44"/>
      <c r="Z22" s="44"/>
      <c r="AA22" s="276"/>
      <c r="AB22" s="276"/>
      <c r="AC22" s="479"/>
      <c r="AD22" s="140"/>
    </row>
    <row r="23" spans="1:34" ht="20.100000000000001" customHeight="1" x14ac:dyDescent="0.15">
      <c r="A23" s="448"/>
      <c r="B23" s="449"/>
      <c r="C23" s="449"/>
      <c r="D23" s="449"/>
      <c r="E23" s="449"/>
      <c r="F23" s="450"/>
      <c r="G23" s="46" t="s">
        <v>38</v>
      </c>
      <c r="H23" s="44"/>
      <c r="I23" s="47"/>
      <c r="J23" s="47"/>
      <c r="K23" s="47"/>
      <c r="L23" s="47"/>
      <c r="M23" s="251" t="s">
        <v>62</v>
      </c>
      <c r="N23" s="251"/>
      <c r="O23" s="276"/>
      <c r="P23" s="276"/>
      <c r="Q23" s="47"/>
      <c r="R23" s="47"/>
      <c r="S23" s="47"/>
      <c r="T23" s="47"/>
      <c r="U23" s="48" t="s">
        <v>8</v>
      </c>
      <c r="V23" s="480" t="str">
        <f>IF(ISBLANK(①工事施工承認願!Y23),"",①工事施工承認願!Y23)</f>
        <v/>
      </c>
      <c r="W23" s="480"/>
      <c r="X23" s="480"/>
      <c r="Y23" s="276" t="s">
        <v>9</v>
      </c>
      <c r="Z23" s="276"/>
      <c r="AA23" s="276"/>
      <c r="AB23" s="276"/>
      <c r="AC23" s="479"/>
      <c r="AD23" s="140"/>
    </row>
    <row r="24" spans="1:34" ht="6.95" customHeight="1" x14ac:dyDescent="0.15">
      <c r="A24" s="451"/>
      <c r="B24" s="452"/>
      <c r="C24" s="452"/>
      <c r="D24" s="452"/>
      <c r="E24" s="452"/>
      <c r="F24" s="453"/>
      <c r="G24" s="49"/>
      <c r="H24" s="50"/>
      <c r="I24" s="51"/>
      <c r="J24" s="51"/>
      <c r="K24" s="51"/>
      <c r="L24" s="51"/>
      <c r="M24" s="154"/>
      <c r="N24" s="154"/>
      <c r="O24" s="154"/>
      <c r="P24" s="154"/>
      <c r="Q24" s="51"/>
      <c r="R24" s="51"/>
      <c r="S24" s="51"/>
      <c r="T24" s="51"/>
      <c r="U24" s="52"/>
      <c r="V24" s="53"/>
      <c r="W24" s="53"/>
      <c r="X24" s="53"/>
      <c r="Y24" s="154"/>
      <c r="Z24" s="154"/>
      <c r="AA24" s="154"/>
      <c r="AB24" s="154"/>
      <c r="AC24" s="72"/>
      <c r="AD24" s="140"/>
    </row>
    <row r="25" spans="1:34" ht="35.1" customHeight="1" x14ac:dyDescent="0.15">
      <c r="A25" s="469" t="s">
        <v>11</v>
      </c>
      <c r="B25" s="470"/>
      <c r="C25" s="471"/>
      <c r="D25" s="412" t="s">
        <v>13</v>
      </c>
      <c r="E25" s="412"/>
      <c r="F25" s="409"/>
      <c r="G25" s="414" t="str">
        <f>IF(ISBLANK(①工事施工承認願!G25),"",①工事施工承認願!G25)</f>
        <v/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72" t="s">
        <v>6</v>
      </c>
      <c r="U25" s="473"/>
      <c r="V25" s="473"/>
      <c r="W25" s="474"/>
      <c r="X25" s="475" t="str">
        <f>IF(ISBLANK(①工事施工承認願!AA25),"",①工事施工承認願!AA25)</f>
        <v/>
      </c>
      <c r="Y25" s="476"/>
      <c r="Z25" s="476"/>
      <c r="AA25" s="476"/>
      <c r="AB25" s="476"/>
      <c r="AC25" s="477"/>
      <c r="AD25" s="73"/>
    </row>
    <row r="26" spans="1:34" ht="35.1" customHeight="1" x14ac:dyDescent="0.15">
      <c r="A26" s="484" t="s">
        <v>1</v>
      </c>
      <c r="B26" s="485"/>
      <c r="C26" s="486"/>
      <c r="D26" s="412" t="s">
        <v>14</v>
      </c>
      <c r="E26" s="412"/>
      <c r="F26" s="409"/>
      <c r="G26" s="475" t="str">
        <f>IF(ISBLANK(①工事施工承認願!G26),"",①工事施工承認願!G26)</f>
        <v/>
      </c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97"/>
      <c r="T26" s="472" t="s">
        <v>12</v>
      </c>
      <c r="U26" s="473"/>
      <c r="V26" s="473"/>
      <c r="W26" s="474"/>
      <c r="X26" s="475" t="str">
        <f>IF(ISBLANK(①工事施工承認願!AA26),"",①工事施工承認願!AA26)</f>
        <v/>
      </c>
      <c r="Y26" s="476"/>
      <c r="Z26" s="476"/>
      <c r="AA26" s="476"/>
      <c r="AB26" s="476"/>
      <c r="AC26" s="477"/>
      <c r="AD26" s="73"/>
    </row>
    <row r="27" spans="1:34" ht="30" customHeight="1" x14ac:dyDescent="0.15">
      <c r="A27" s="490" t="s">
        <v>111</v>
      </c>
      <c r="B27" s="491"/>
      <c r="C27" s="492"/>
      <c r="D27" s="492"/>
      <c r="E27" s="492"/>
      <c r="F27" s="492"/>
      <c r="G27" s="493" t="s">
        <v>5</v>
      </c>
      <c r="H27" s="493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5"/>
      <c r="AC27" s="496"/>
      <c r="AD27" s="47"/>
    </row>
    <row r="28" spans="1:34" ht="30" customHeight="1" x14ac:dyDescent="0.15"/>
    <row r="29" spans="1:34" ht="48.75" customHeight="1" x14ac:dyDescent="0.15">
      <c r="A29" s="502" t="s">
        <v>15</v>
      </c>
      <c r="B29" s="503"/>
      <c r="C29" s="504"/>
      <c r="D29" s="504"/>
      <c r="E29" s="504"/>
      <c r="F29" s="504"/>
      <c r="G29" s="505" t="s">
        <v>78</v>
      </c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6"/>
      <c r="AC29" s="507"/>
      <c r="AD29" s="74"/>
    </row>
    <row r="30" spans="1:34" ht="44.25" customHeight="1" thickBot="1" x14ac:dyDescent="0.2"/>
    <row r="31" spans="1:34" ht="33" customHeight="1" thickTop="1" x14ac:dyDescent="0.15">
      <c r="A31" s="508" t="s">
        <v>2</v>
      </c>
      <c r="B31" s="466"/>
      <c r="C31" s="509"/>
      <c r="D31" s="509"/>
      <c r="E31" s="464" t="s">
        <v>49</v>
      </c>
      <c r="F31" s="465"/>
      <c r="G31" s="75"/>
      <c r="H31" s="184" t="s">
        <v>37</v>
      </c>
      <c r="I31" s="184" t="s">
        <v>38</v>
      </c>
      <c r="J31" s="184" t="s">
        <v>36</v>
      </c>
      <c r="K31" s="184" t="s">
        <v>38</v>
      </c>
      <c r="L31" s="185" t="s">
        <v>35</v>
      </c>
      <c r="M31" s="464" t="s">
        <v>79</v>
      </c>
      <c r="N31" s="465"/>
      <c r="O31" s="466"/>
      <c r="P31" s="467" t="s">
        <v>88</v>
      </c>
      <c r="Q31" s="468"/>
      <c r="R31" s="468"/>
      <c r="S31" s="468"/>
      <c r="T31" s="468"/>
      <c r="U31" s="468"/>
      <c r="V31" s="468"/>
      <c r="W31" s="76"/>
      <c r="X31" s="76"/>
      <c r="Y31" s="76"/>
      <c r="Z31" s="146"/>
      <c r="AA31" s="77"/>
      <c r="AB31" s="78"/>
      <c r="AC31" s="105" t="s">
        <v>83</v>
      </c>
      <c r="AD31" s="79"/>
    </row>
    <row r="32" spans="1:34" ht="33" customHeight="1" x14ac:dyDescent="0.15">
      <c r="A32" s="498" t="s">
        <v>112</v>
      </c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1"/>
      <c r="AD32" s="80"/>
    </row>
    <row r="33" spans="1:33" ht="33" customHeight="1" thickBot="1" x14ac:dyDescent="0.2">
      <c r="A33" s="487" t="s">
        <v>38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9"/>
      <c r="AD33" s="137"/>
      <c r="AE33" s="65"/>
      <c r="AF33" s="65"/>
      <c r="AG33" s="65"/>
    </row>
    <row r="34" spans="1:33" ht="12.75" thickTop="1" x14ac:dyDescent="0.15">
      <c r="AE34" s="65"/>
      <c r="AF34" s="65"/>
      <c r="AG34" s="65"/>
    </row>
    <row r="35" spans="1:33" s="81" customFormat="1" ht="19.5" customHeight="1" x14ac:dyDescent="0.15">
      <c r="C35" s="483" t="str">
        <f>AE35&amp;AF35&amp;AG35</f>
        <v>令和     年     月     日</v>
      </c>
      <c r="D35" s="483"/>
      <c r="E35" s="483"/>
      <c r="F35" s="483"/>
      <c r="G35" s="483"/>
      <c r="H35" s="483"/>
      <c r="I35" s="483"/>
      <c r="J35" s="81" t="s">
        <v>20</v>
      </c>
      <c r="AE35" s="186" t="str">
        <f>IF(①工事施工承認願!AN4=0,"令和     年","令和 "&amp;DBCS(①工事施工承認願!Y4)&amp;" 年")</f>
        <v>令和     年</v>
      </c>
      <c r="AF35" s="186" t="str">
        <f>IF(①工事施工承認願!AO4=0,"     月",DBCS(①工事施工承認願!AB4)&amp;" 月")</f>
        <v xml:space="preserve">     月</v>
      </c>
      <c r="AG35" s="186" t="str">
        <f>IF(①工事施工承認願!AP4=0,"     日",DBCS(①工事施工承認願!AD4)&amp;" 日")</f>
        <v xml:space="preserve">     日</v>
      </c>
    </row>
    <row r="36" spans="1:33" s="81" customFormat="1" ht="20.25" customHeight="1" x14ac:dyDescent="0.15">
      <c r="C36" s="81" t="s">
        <v>48</v>
      </c>
      <c r="AE36" s="186"/>
      <c r="AF36" s="168"/>
      <c r="AG36" s="168"/>
    </row>
    <row r="37" spans="1:33" x14ac:dyDescent="0.15">
      <c r="AE37" s="177"/>
    </row>
    <row r="38" spans="1:33" ht="21" customHeight="1" x14ac:dyDescent="0.15">
      <c r="G38" s="481" t="s">
        <v>21</v>
      </c>
      <c r="H38" s="481"/>
      <c r="I38" s="481"/>
      <c r="J38" s="481"/>
      <c r="K38" s="481"/>
      <c r="L38" s="481"/>
      <c r="O38" s="482" t="str">
        <f>IF(ISBLANK(①工事施工承認願!AJ7),"",①工事施工承認願!AJ7)</f>
        <v>丸 谷　聡 子</v>
      </c>
      <c r="P38" s="482"/>
      <c r="Q38" s="482"/>
      <c r="R38" s="482"/>
      <c r="S38" s="482"/>
      <c r="T38" s="482"/>
      <c r="U38" s="482"/>
      <c r="V38" s="482"/>
      <c r="W38" s="482"/>
      <c r="X38" s="145"/>
      <c r="Y38" s="145"/>
      <c r="AE38" s="177"/>
    </row>
    <row r="39" spans="1:33" ht="21" customHeight="1" x14ac:dyDescent="0.15">
      <c r="O39" s="482"/>
      <c r="P39" s="482"/>
      <c r="Q39" s="482"/>
      <c r="R39" s="482"/>
      <c r="S39" s="482"/>
      <c r="T39" s="482"/>
      <c r="U39" s="482"/>
      <c r="V39" s="482"/>
      <c r="W39" s="482"/>
      <c r="X39" s="145"/>
      <c r="Y39" s="145"/>
      <c r="AE39" s="177"/>
    </row>
    <row r="40" spans="1:33" ht="21" customHeight="1" x14ac:dyDescent="0.15">
      <c r="G40" s="481" t="s">
        <v>22</v>
      </c>
      <c r="H40" s="481"/>
      <c r="I40" s="481"/>
      <c r="J40" s="481"/>
      <c r="K40" s="481"/>
      <c r="L40" s="481"/>
      <c r="O40" s="482"/>
      <c r="P40" s="482"/>
      <c r="Q40" s="482"/>
      <c r="R40" s="482"/>
      <c r="S40" s="482"/>
      <c r="T40" s="482"/>
      <c r="U40" s="482"/>
      <c r="V40" s="482"/>
      <c r="W40" s="482"/>
      <c r="X40" s="145"/>
      <c r="Y40" s="145"/>
    </row>
    <row r="44" spans="1:33" x14ac:dyDescent="0.15"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1:33" x14ac:dyDescent="0.15"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33" x14ac:dyDescent="0.15"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1:33" x14ac:dyDescent="0.15"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</row>
    <row r="48" spans="1:33" x14ac:dyDescent="0.15"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7:30" x14ac:dyDescent="0.15"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7:30" x14ac:dyDescent="0.15"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7:30" x14ac:dyDescent="0.15"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7:30" x14ac:dyDescent="0.15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7:30" x14ac:dyDescent="0.15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7:30" x14ac:dyDescent="0.15"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</row>
    <row r="55" spans="7:30" x14ac:dyDescent="0.15"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</row>
    <row r="56" spans="7:30" x14ac:dyDescent="0.15"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7:30" x14ac:dyDescent="0.15"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7:30" x14ac:dyDescent="0.15"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7:30" x14ac:dyDescent="0.15"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7:30" x14ac:dyDescent="0.15"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</row>
    <row r="61" spans="7:30" x14ac:dyDescent="0.15"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</row>
    <row r="62" spans="7:30" x14ac:dyDescent="0.15"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</row>
    <row r="63" spans="7:30" x14ac:dyDescent="0.15"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7:30" x14ac:dyDescent="0.15"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7:30" x14ac:dyDescent="0.15"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</sheetData>
  <sheetProtection password="CEFD" sheet="1" objects="1" scenarios="1" selectLockedCells="1"/>
  <protectedRanges>
    <protectedRange sqref="Y9:Y14 H15:P16 H6:K6 H26:R26 G8:Q9 I12 G14 I21:I22 K21:K22 M21:M22 V21:V22 Y21:Y22 V23:X24 G16 Y25:AD26 W6 AA6:AD8 G25:S25 S21:T22 G17:AD20 G7:T7 Z6:Z14 W8 Y7 AC9:AD9 I14 J13:Q14 R13" name="範囲1"/>
  </protectedRanges>
  <mergeCells count="75">
    <mergeCell ref="G38:L38"/>
    <mergeCell ref="O38:W40"/>
    <mergeCell ref="G40:L40"/>
    <mergeCell ref="C35:I35"/>
    <mergeCell ref="A26:C26"/>
    <mergeCell ref="D26:F26"/>
    <mergeCell ref="T26:W26"/>
    <mergeCell ref="A33:AC33"/>
    <mergeCell ref="X26:AC26"/>
    <mergeCell ref="A27:F27"/>
    <mergeCell ref="G27:AC27"/>
    <mergeCell ref="G26:S26"/>
    <mergeCell ref="A32:AC32"/>
    <mergeCell ref="A29:F29"/>
    <mergeCell ref="G29:AC29"/>
    <mergeCell ref="A31:D31"/>
    <mergeCell ref="E31:F31"/>
    <mergeCell ref="M31:O31"/>
    <mergeCell ref="P31:V31"/>
    <mergeCell ref="Y23:Z23"/>
    <mergeCell ref="A25:C25"/>
    <mergeCell ref="D25:F25"/>
    <mergeCell ref="G25:S25"/>
    <mergeCell ref="T25:W25"/>
    <mergeCell ref="X25:AC25"/>
    <mergeCell ref="A21:F24"/>
    <mergeCell ref="G21:H21"/>
    <mergeCell ref="O21:P23"/>
    <mergeCell ref="AA21:AC23"/>
    <mergeCell ref="M23:N23"/>
    <mergeCell ref="V23:X23"/>
    <mergeCell ref="X15:Y15"/>
    <mergeCell ref="AA15:AB15"/>
    <mergeCell ref="A17:F20"/>
    <mergeCell ref="G17:AC17"/>
    <mergeCell ref="G18:AC18"/>
    <mergeCell ref="G19:AC19"/>
    <mergeCell ref="G20:AC20"/>
    <mergeCell ref="A14:F16"/>
    <mergeCell ref="R14:S16"/>
    <mergeCell ref="G14:Q16"/>
    <mergeCell ref="U14:V14"/>
    <mergeCell ref="X14:Y14"/>
    <mergeCell ref="AA14:AB14"/>
    <mergeCell ref="U15:V15"/>
    <mergeCell ref="H9:J9"/>
    <mergeCell ref="L9:N9"/>
    <mergeCell ref="P9:R9"/>
    <mergeCell ref="T10:V13"/>
    <mergeCell ref="W10:Y11"/>
    <mergeCell ref="W12:Y12"/>
    <mergeCell ref="W13:Y13"/>
    <mergeCell ref="H10:J10"/>
    <mergeCell ref="L10:N10"/>
    <mergeCell ref="P10:R10"/>
    <mergeCell ref="A1:AC1"/>
    <mergeCell ref="A6:C8"/>
    <mergeCell ref="D6:F7"/>
    <mergeCell ref="G7:S7"/>
    <mergeCell ref="D8:F8"/>
    <mergeCell ref="Q5:Y5"/>
    <mergeCell ref="G8:S8"/>
    <mergeCell ref="T6:V7"/>
    <mergeCell ref="T8:V8"/>
    <mergeCell ref="W6:AC7"/>
    <mergeCell ref="W8:AC8"/>
    <mergeCell ref="Z13:AA13"/>
    <mergeCell ref="AB10:AC13"/>
    <mergeCell ref="A12:F13"/>
    <mergeCell ref="G12:H13"/>
    <mergeCell ref="I12:R13"/>
    <mergeCell ref="S12:S13"/>
    <mergeCell ref="Z10:AA11"/>
    <mergeCell ref="Z12:AA12"/>
    <mergeCell ref="A10:F10"/>
  </mergeCells>
  <phoneticPr fontId="1"/>
  <pageMargins left="0.78740157480314965" right="0.39370078740157483" top="0.74803149606299213" bottom="0.74803149606299213" header="0.31496062992125984" footer="0.31496062992125984"/>
  <pageSetup paperSize="9" scale="87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8FEF5591-D1FE-44AC-9B44-4AE86464B6DE}">
            <xm:f>①工事施工承認願!$Y$49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U15:V15</xm:sqref>
        </x14:conditionalFormatting>
        <x14:conditionalFormatting xmlns:xm="http://schemas.microsoft.com/office/excel/2006/main">
          <x14:cfRule type="cellIs" priority="9" operator="equal" id="{6CC5C040-D0D6-4A58-BB3D-193F3988747A}">
            <xm:f>①工事施工承認願!$AC$49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X15:Y15</xm:sqref>
        </x14:conditionalFormatting>
        <x14:conditionalFormatting xmlns:xm="http://schemas.microsoft.com/office/excel/2006/main">
          <x14:cfRule type="cellIs" priority="8" operator="equal" id="{43FC343B-7410-41C9-A302-CB6F693369EA}">
            <xm:f>①工事施工承認願!$AH$49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AA15:AB15</xm:sqref>
        </x14:conditionalFormatting>
        <x14:conditionalFormatting xmlns:xm="http://schemas.microsoft.com/office/excel/2006/main">
          <x14:cfRule type="cellIs" priority="5" operator="equal" id="{3FC6ECBA-8763-47A8-8E58-DCA27CB59462}">
            <xm:f>①工事施工承認願!$J$49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H10:J10</xm:sqref>
        </x14:conditionalFormatting>
        <x14:conditionalFormatting xmlns:xm="http://schemas.microsoft.com/office/excel/2006/main">
          <x14:cfRule type="cellIs" priority="4" operator="equal" id="{7195FDF1-1D3C-4211-97A7-CEA850153596}">
            <xm:f>①工事施工承認願!$O$49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L10:N10</xm:sqref>
        </x14:conditionalFormatting>
        <x14:conditionalFormatting xmlns:xm="http://schemas.microsoft.com/office/excel/2006/main">
          <x14:cfRule type="cellIs" priority="3" operator="equal" id="{CA441697-9C62-48E3-AF4C-92924E2FCEAB}">
            <xm:f>①工事施工承認願!$T$49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P10:R10</xm:sqref>
        </x14:conditionalFormatting>
        <x14:conditionalFormatting xmlns:xm="http://schemas.microsoft.com/office/excel/2006/main">
          <x14:cfRule type="cellIs" priority="1" operator="equal" id="{77C0F018-0983-41BC-B712-2FF24207C9A1}">
            <xm:f>①工事施工承認願!$O$51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M23:N23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view="pageBreakPreview" topLeftCell="A25" zoomScaleNormal="100" zoomScaleSheetLayoutView="100" workbookViewId="0">
      <selection sqref="A1:AI1"/>
    </sheetView>
  </sheetViews>
  <sheetFormatPr defaultRowHeight="12" x14ac:dyDescent="0.15"/>
  <cols>
    <col min="1" max="10" width="3.5" style="61" customWidth="1"/>
    <col min="11" max="11" width="4.125" style="61" customWidth="1"/>
    <col min="12" max="14" width="3.5" style="61" customWidth="1"/>
    <col min="15" max="15" width="4.125" style="61" customWidth="1"/>
    <col min="16" max="19" width="3.5" style="61" customWidth="1"/>
    <col min="20" max="20" width="1.375" style="61" customWidth="1"/>
    <col min="21" max="22" width="3.5" style="61" customWidth="1"/>
    <col min="23" max="23" width="4.125" style="61" customWidth="1"/>
    <col min="24" max="25" width="3.5" style="61" customWidth="1"/>
    <col min="26" max="26" width="4.125" style="61" customWidth="1"/>
    <col min="27" max="28" width="3.5" style="61" customWidth="1"/>
    <col min="29" max="29" width="1.25" style="61" customWidth="1"/>
    <col min="30" max="30" width="18.375" style="61" bestFit="1" customWidth="1"/>
    <col min="31" max="31" width="9" style="61" customWidth="1"/>
    <col min="32" max="16384" width="9" style="61"/>
  </cols>
  <sheetData>
    <row r="1" spans="1:35" ht="21" x14ac:dyDescent="0.15">
      <c r="A1" s="402" t="s">
        <v>94</v>
      </c>
      <c r="B1" s="402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118"/>
    </row>
    <row r="2" spans="1:35" ht="30.95" customHeight="1" x14ac:dyDescent="0.15">
      <c r="A2" s="119"/>
      <c r="B2" s="119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5" ht="5.0999999999999996" customHeight="1" x14ac:dyDescent="0.15">
      <c r="A3" s="119"/>
      <c r="B3" s="119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5" ht="5.0999999999999996" customHeight="1" x14ac:dyDescent="0.15"/>
    <row r="5" spans="1:35" ht="30.95" customHeight="1" x14ac:dyDescent="0.15">
      <c r="A5" s="62"/>
      <c r="B5" s="512" t="s">
        <v>80</v>
      </c>
      <c r="C5" s="512"/>
      <c r="D5" s="512"/>
      <c r="E5" s="512"/>
      <c r="F5" s="512"/>
      <c r="G5" s="512"/>
      <c r="H5" s="512"/>
      <c r="I5" s="121"/>
      <c r="J5" s="122" t="s">
        <v>81</v>
      </c>
      <c r="K5" s="91"/>
      <c r="L5" s="62"/>
      <c r="M5" s="62"/>
      <c r="N5" s="62"/>
      <c r="O5" s="131"/>
      <c r="P5" s="132" t="str">
        <f>IF(Q5="","","(参考)")</f>
        <v/>
      </c>
      <c r="Q5" s="413" t="str">
        <f>IF(ISBLANK(①工事施工承認願!T3),"",①工事施工承認願!T3)</f>
        <v/>
      </c>
      <c r="R5" s="413"/>
      <c r="S5" s="413"/>
      <c r="T5" s="413"/>
      <c r="U5" s="413"/>
      <c r="V5" s="413"/>
      <c r="W5" s="413"/>
      <c r="X5" s="413"/>
      <c r="Y5" s="413"/>
      <c r="Z5" s="133" t="str">
        <f>IF(Q5="","","号")</f>
        <v/>
      </c>
      <c r="AA5" s="62"/>
      <c r="AB5" s="62"/>
      <c r="AC5" s="62"/>
      <c r="AD5" s="62"/>
    </row>
    <row r="6" spans="1:35" ht="15" customHeight="1" x14ac:dyDescent="0.15">
      <c r="A6" s="92"/>
      <c r="B6" s="93"/>
      <c r="C6" s="94"/>
      <c r="D6" s="410" t="s">
        <v>13</v>
      </c>
      <c r="E6" s="410"/>
      <c r="F6" s="406"/>
      <c r="G6" s="153" t="s">
        <v>4</v>
      </c>
      <c r="H6" s="136" t="str">
        <f>IF(ISBLANK(①工事施工承認願!I6),"",①工事施工承認願!I6)</f>
        <v/>
      </c>
      <c r="I6" s="136"/>
      <c r="J6" s="136"/>
      <c r="K6" s="136"/>
      <c r="L6" s="16"/>
      <c r="M6" s="16"/>
      <c r="N6" s="16"/>
      <c r="O6" s="16"/>
      <c r="P6" s="16"/>
      <c r="Q6" s="16"/>
      <c r="R6" s="16"/>
      <c r="S6" s="17"/>
      <c r="T6" s="233" t="s">
        <v>6</v>
      </c>
      <c r="U6" s="234"/>
      <c r="V6" s="514"/>
      <c r="W6" s="516" t="str">
        <f>IF(ISBLANK(①工事施工承認願!AA6),"",①工事施工承認願!AA6)</f>
        <v/>
      </c>
      <c r="X6" s="516"/>
      <c r="Y6" s="516"/>
      <c r="Z6" s="516"/>
      <c r="AA6" s="516"/>
      <c r="AB6" s="516"/>
      <c r="AC6" s="517"/>
      <c r="AD6" s="149"/>
    </row>
    <row r="7" spans="1:35" ht="30" customHeight="1" x14ac:dyDescent="0.15">
      <c r="A7" s="513" t="s">
        <v>89</v>
      </c>
      <c r="B7" s="276"/>
      <c r="C7" s="455"/>
      <c r="D7" s="409"/>
      <c r="E7" s="409"/>
      <c r="F7" s="409"/>
      <c r="G7" s="411" t="str">
        <f>IF(ISBLANK(①工事施工承認願!G7),"",①工事施工承認願!G7)</f>
        <v/>
      </c>
      <c r="H7" s="411">
        <f>①工事施工承認願!I7</f>
        <v>0</v>
      </c>
      <c r="I7" s="411">
        <f>①工事施工承認願!J7</f>
        <v>0</v>
      </c>
      <c r="J7" s="411">
        <f>①工事施工承認願!K7</f>
        <v>0</v>
      </c>
      <c r="K7" s="411">
        <f>①工事施工承認願!L7</f>
        <v>0</v>
      </c>
      <c r="L7" s="411">
        <f>①工事施工承認願!N7</f>
        <v>0</v>
      </c>
      <c r="M7" s="411">
        <f>①工事施工承認願!O7</f>
        <v>0</v>
      </c>
      <c r="N7" s="411">
        <f>①工事施工承認願!P7</f>
        <v>0</v>
      </c>
      <c r="O7" s="411">
        <f>①工事施工承認願!Q7</f>
        <v>0</v>
      </c>
      <c r="P7" s="411">
        <f>①工事施工承認願!S7</f>
        <v>0</v>
      </c>
      <c r="Q7" s="411">
        <f>①工事施工承認願!T7</f>
        <v>0</v>
      </c>
      <c r="R7" s="411">
        <f>①工事施工承認願!U7</f>
        <v>0</v>
      </c>
      <c r="S7" s="411">
        <f>①工事施工承認願!V7</f>
        <v>0</v>
      </c>
      <c r="T7" s="515"/>
      <c r="U7" s="456"/>
      <c r="V7" s="457"/>
      <c r="W7" s="518"/>
      <c r="X7" s="518"/>
      <c r="Y7" s="518"/>
      <c r="Z7" s="518"/>
      <c r="AA7" s="518"/>
      <c r="AB7" s="518"/>
      <c r="AC7" s="519"/>
      <c r="AD7" s="149"/>
    </row>
    <row r="8" spans="1:35" ht="30" customHeight="1" x14ac:dyDescent="0.15">
      <c r="A8" s="520" t="s">
        <v>82</v>
      </c>
      <c r="B8" s="456"/>
      <c r="C8" s="457"/>
      <c r="D8" s="412" t="s">
        <v>14</v>
      </c>
      <c r="E8" s="412"/>
      <c r="F8" s="409"/>
      <c r="G8" s="414" t="str">
        <f>IF(ISBLANK(①工事施工承認願!G8),"",①工事施工承認願!G8)</f>
        <v/>
      </c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6"/>
      <c r="T8" s="472" t="s">
        <v>12</v>
      </c>
      <c r="U8" s="473"/>
      <c r="V8" s="474"/>
      <c r="W8" s="476" t="str">
        <f>IF(ISBLANK(①工事施工承認願!AA8),"",①工事施工承認願!AA8)</f>
        <v/>
      </c>
      <c r="X8" s="476"/>
      <c r="Y8" s="476"/>
      <c r="Z8" s="476"/>
      <c r="AA8" s="476"/>
      <c r="AB8" s="476"/>
      <c r="AC8" s="477"/>
      <c r="AD8" s="149"/>
      <c r="AE8" s="64"/>
      <c r="AF8" s="64"/>
      <c r="AG8" s="64"/>
      <c r="AH8" s="64"/>
      <c r="AI8" s="65"/>
    </row>
    <row r="9" spans="1:35" ht="3.95" customHeight="1" x14ac:dyDescent="0.15">
      <c r="A9" s="83"/>
      <c r="B9" s="66"/>
      <c r="C9" s="66"/>
      <c r="D9" s="139"/>
      <c r="E9" s="139"/>
      <c r="F9" s="66"/>
      <c r="G9" s="67"/>
      <c r="H9" s="425"/>
      <c r="I9" s="425"/>
      <c r="J9" s="425"/>
      <c r="K9" s="68"/>
      <c r="L9" s="425"/>
      <c r="M9" s="425"/>
      <c r="N9" s="425"/>
      <c r="O9" s="68"/>
      <c r="P9" s="425"/>
      <c r="Q9" s="425"/>
      <c r="R9" s="425"/>
      <c r="S9" s="163"/>
      <c r="T9" s="67"/>
      <c r="U9" s="68"/>
      <c r="V9" s="68"/>
      <c r="W9" s="68"/>
      <c r="X9" s="161" t="str">
        <f>IF(ISBLANK(①工事施工承認願!AB9),"",①工事施工承認願!AB9)</f>
        <v/>
      </c>
      <c r="Y9" s="161"/>
      <c r="Z9" s="161"/>
      <c r="AA9" s="161"/>
      <c r="AB9" s="68"/>
      <c r="AC9" s="162"/>
      <c r="AD9" s="149"/>
      <c r="AE9" s="64"/>
      <c r="AF9" s="64"/>
      <c r="AG9" s="64"/>
      <c r="AH9" s="64"/>
      <c r="AI9" s="65"/>
    </row>
    <row r="10" spans="1:35" ht="18" customHeight="1" x14ac:dyDescent="0.15">
      <c r="A10" s="399" t="s">
        <v>16</v>
      </c>
      <c r="B10" s="400"/>
      <c r="C10" s="401"/>
      <c r="D10" s="401"/>
      <c r="E10" s="401"/>
      <c r="F10" s="401"/>
      <c r="G10" s="46"/>
      <c r="H10" s="276" t="s">
        <v>99</v>
      </c>
      <c r="I10" s="276"/>
      <c r="J10" s="276"/>
      <c r="K10" s="148" t="s">
        <v>109</v>
      </c>
      <c r="L10" s="276" t="s">
        <v>100</v>
      </c>
      <c r="M10" s="276"/>
      <c r="N10" s="276"/>
      <c r="O10" s="148" t="s">
        <v>109</v>
      </c>
      <c r="P10" s="276" t="s">
        <v>102</v>
      </c>
      <c r="Q10" s="276"/>
      <c r="R10" s="276"/>
      <c r="S10" s="84"/>
      <c r="T10" s="426" t="s">
        <v>39</v>
      </c>
      <c r="U10" s="381"/>
      <c r="V10" s="381"/>
      <c r="W10" s="427" t="str">
        <f>IF(ISBLANK(①工事施工承認願!Z10),"",①工事施工承認願!Z10)</f>
        <v/>
      </c>
      <c r="X10" s="427"/>
      <c r="Y10" s="427"/>
      <c r="Z10" s="398" t="str">
        <f>IF(ISBLANK(①工事施工承認願!AE10),"",①工事施工承認願!AE10)</f>
        <v/>
      </c>
      <c r="AA10" s="398"/>
      <c r="AB10" s="381" t="s">
        <v>40</v>
      </c>
      <c r="AC10" s="382"/>
      <c r="AD10" s="28"/>
      <c r="AE10" s="64"/>
      <c r="AF10" s="64"/>
      <c r="AG10" s="64"/>
      <c r="AH10" s="64"/>
      <c r="AI10" s="65"/>
    </row>
    <row r="11" spans="1:35" ht="3.95" customHeight="1" x14ac:dyDescent="0.15">
      <c r="A11" s="164"/>
      <c r="B11" s="165"/>
      <c r="C11" s="85"/>
      <c r="D11" s="85"/>
      <c r="E11" s="85"/>
      <c r="F11" s="85"/>
      <c r="G11" s="49"/>
      <c r="H11" s="154"/>
      <c r="I11" s="154"/>
      <c r="J11" s="154"/>
      <c r="K11" s="51"/>
      <c r="L11" s="155"/>
      <c r="M11" s="155"/>
      <c r="N11" s="155"/>
      <c r="O11" s="51"/>
      <c r="P11" s="155"/>
      <c r="Q11" s="155"/>
      <c r="R11" s="155"/>
      <c r="S11" s="86"/>
      <c r="T11" s="426"/>
      <c r="U11" s="381"/>
      <c r="V11" s="381"/>
      <c r="W11" s="427"/>
      <c r="X11" s="427"/>
      <c r="Y11" s="427"/>
      <c r="Z11" s="398"/>
      <c r="AA11" s="398"/>
      <c r="AB11" s="381"/>
      <c r="AC11" s="382"/>
      <c r="AD11" s="69"/>
      <c r="AE11" s="64"/>
      <c r="AF11" s="64"/>
      <c r="AG11" s="64"/>
      <c r="AH11" s="64"/>
      <c r="AI11" s="65"/>
    </row>
    <row r="12" spans="1:35" ht="20.100000000000001" customHeight="1" x14ac:dyDescent="0.15">
      <c r="A12" s="385" t="s">
        <v>17</v>
      </c>
      <c r="B12" s="386"/>
      <c r="C12" s="386"/>
      <c r="D12" s="386"/>
      <c r="E12" s="386"/>
      <c r="F12" s="387"/>
      <c r="G12" s="391" t="s">
        <v>23</v>
      </c>
      <c r="H12" s="392"/>
      <c r="I12" s="394" t="str">
        <f>IF(ISBLANK(①工事施工承認願!J12),"",①工事施工承認願!J12)</f>
        <v/>
      </c>
      <c r="J12" s="394"/>
      <c r="K12" s="394"/>
      <c r="L12" s="394"/>
      <c r="M12" s="394"/>
      <c r="N12" s="394"/>
      <c r="O12" s="394"/>
      <c r="P12" s="394"/>
      <c r="Q12" s="394"/>
      <c r="R12" s="394"/>
      <c r="S12" s="396" t="s">
        <v>3</v>
      </c>
      <c r="T12" s="426"/>
      <c r="U12" s="381"/>
      <c r="V12" s="381"/>
      <c r="W12" s="427" t="str">
        <f>IF(ISBLANK(①工事施工承認願!Z12),"",①工事施工承認願!Z12)</f>
        <v/>
      </c>
      <c r="X12" s="427"/>
      <c r="Y12" s="427"/>
      <c r="Z12" s="510" t="str">
        <f>IF(ISBLANK(①工事施工承認願!AE12),"",①工事施工承認願!AE12)</f>
        <v/>
      </c>
      <c r="AA12" s="510"/>
      <c r="AB12" s="381"/>
      <c r="AC12" s="382"/>
      <c r="AD12" s="69"/>
      <c r="AE12" s="64"/>
      <c r="AF12" s="64"/>
      <c r="AG12" s="64"/>
      <c r="AH12" s="64"/>
      <c r="AI12" s="65"/>
    </row>
    <row r="13" spans="1:35" ht="20.100000000000001" customHeight="1" x14ac:dyDescent="0.15">
      <c r="A13" s="388"/>
      <c r="B13" s="389"/>
      <c r="C13" s="389"/>
      <c r="D13" s="389"/>
      <c r="E13" s="389"/>
      <c r="F13" s="390"/>
      <c r="G13" s="393"/>
      <c r="H13" s="383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7"/>
      <c r="T13" s="393"/>
      <c r="U13" s="383"/>
      <c r="V13" s="383"/>
      <c r="W13" s="428" t="str">
        <f>IF(ISBLANK(①工事施工承認願!Z13),"",①工事施工承認願!Z13)</f>
        <v/>
      </c>
      <c r="X13" s="428"/>
      <c r="Y13" s="428"/>
      <c r="Z13" s="511" t="str">
        <f>IF(ISBLANK(①工事施工承認願!AE13),"",①工事施工承認願!AE13)</f>
        <v/>
      </c>
      <c r="AA13" s="511"/>
      <c r="AB13" s="383"/>
      <c r="AC13" s="384"/>
      <c r="AD13" s="28"/>
      <c r="AE13" s="64"/>
      <c r="AF13" s="64"/>
      <c r="AG13" s="64"/>
      <c r="AH13" s="64"/>
      <c r="AI13" s="65"/>
    </row>
    <row r="14" spans="1:35" ht="3.95" customHeight="1" x14ac:dyDescent="0.15">
      <c r="A14" s="445" t="s">
        <v>0</v>
      </c>
      <c r="B14" s="446"/>
      <c r="C14" s="446"/>
      <c r="D14" s="446"/>
      <c r="E14" s="446"/>
      <c r="F14" s="447"/>
      <c r="G14" s="458" t="str">
        <f>IF(ISBLANK(①工事施工承認願!G14),"",①工事施工承認願!G14)</f>
        <v/>
      </c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29" t="s">
        <v>57</v>
      </c>
      <c r="S14" s="454"/>
      <c r="T14" s="149"/>
      <c r="U14" s="462"/>
      <c r="V14" s="462"/>
      <c r="W14" s="149"/>
      <c r="X14" s="463"/>
      <c r="Y14" s="463"/>
      <c r="Z14" s="70"/>
      <c r="AA14" s="462"/>
      <c r="AB14" s="462"/>
      <c r="AC14" s="150"/>
      <c r="AD14" s="69"/>
      <c r="AE14" s="64"/>
      <c r="AF14" s="64"/>
      <c r="AG14" s="64"/>
      <c r="AH14" s="64"/>
      <c r="AI14" s="65"/>
    </row>
    <row r="15" spans="1:35" ht="20.100000000000001" customHeight="1" x14ac:dyDescent="0.15">
      <c r="A15" s="448"/>
      <c r="B15" s="449"/>
      <c r="C15" s="449"/>
      <c r="D15" s="449"/>
      <c r="E15" s="449"/>
      <c r="F15" s="450"/>
      <c r="G15" s="459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276"/>
      <c r="S15" s="455"/>
      <c r="T15" s="87"/>
      <c r="U15" s="276" t="str">
        <f>①工事施工承認願!X15</f>
        <v>車 道</v>
      </c>
      <c r="V15" s="276"/>
      <c r="W15" s="148" t="s">
        <v>54</v>
      </c>
      <c r="X15" s="276" t="str">
        <f>①工事施工承認願!AB15</f>
        <v>歩 道</v>
      </c>
      <c r="Y15" s="276"/>
      <c r="Z15" s="148" t="s">
        <v>54</v>
      </c>
      <c r="AA15" s="276" t="str">
        <f>①工事施工承認願!AG15</f>
        <v>その他</v>
      </c>
      <c r="AB15" s="276"/>
      <c r="AC15" s="88"/>
      <c r="AD15" s="36"/>
      <c r="AE15" s="64"/>
      <c r="AF15" s="64"/>
      <c r="AG15" s="64"/>
      <c r="AH15" s="64"/>
    </row>
    <row r="16" spans="1:35" ht="3.95" customHeight="1" x14ac:dyDescent="0.15">
      <c r="A16" s="451"/>
      <c r="B16" s="452"/>
      <c r="C16" s="452"/>
      <c r="D16" s="452"/>
      <c r="E16" s="452"/>
      <c r="F16" s="453"/>
      <c r="G16" s="461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456"/>
      <c r="S16" s="457"/>
      <c r="T16" s="89"/>
      <c r="U16" s="154"/>
      <c r="V16" s="154"/>
      <c r="W16" s="51"/>
      <c r="X16" s="155"/>
      <c r="Y16" s="155"/>
      <c r="Z16" s="51"/>
      <c r="AA16" s="155"/>
      <c r="AB16" s="155"/>
      <c r="AC16" s="90"/>
      <c r="AD16" s="47"/>
      <c r="AE16" s="64"/>
      <c r="AF16" s="64"/>
      <c r="AG16" s="64"/>
      <c r="AH16" s="64"/>
    </row>
    <row r="17" spans="1:34" ht="30" customHeight="1" x14ac:dyDescent="0.15">
      <c r="A17" s="429" t="s">
        <v>18</v>
      </c>
      <c r="B17" s="430"/>
      <c r="C17" s="431"/>
      <c r="D17" s="431"/>
      <c r="E17" s="431"/>
      <c r="F17" s="431"/>
      <c r="G17" s="436" t="str">
        <f>IF(ISBLANK(①工事施工承認願!G17),"",①工事施工承認願!G17)</f>
        <v/>
      </c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7"/>
      <c r="AC17" s="438"/>
      <c r="AD17" s="71"/>
      <c r="AE17" s="64"/>
      <c r="AF17" s="64"/>
      <c r="AG17" s="64"/>
      <c r="AH17" s="64"/>
    </row>
    <row r="18" spans="1:34" ht="30" customHeight="1" x14ac:dyDescent="0.15">
      <c r="A18" s="432"/>
      <c r="B18" s="433"/>
      <c r="C18" s="433"/>
      <c r="D18" s="433"/>
      <c r="E18" s="433"/>
      <c r="F18" s="433"/>
      <c r="G18" s="439" t="str">
        <f>IF(ISBLANK(①工事施工承認願!G18),"",①工事施工承認願!G18)</f>
        <v/>
      </c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40"/>
      <c r="AC18" s="441"/>
      <c r="AD18" s="71"/>
    </row>
    <row r="19" spans="1:34" ht="30" customHeight="1" x14ac:dyDescent="0.15">
      <c r="A19" s="432"/>
      <c r="B19" s="433"/>
      <c r="C19" s="433"/>
      <c r="D19" s="433"/>
      <c r="E19" s="433"/>
      <c r="F19" s="433"/>
      <c r="G19" s="439" t="str">
        <f>IF(ISBLANK(①工事施工承認願!G19),"",①工事施工承認願!G19)</f>
        <v/>
      </c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40"/>
      <c r="AC19" s="441"/>
      <c r="AD19" s="71"/>
    </row>
    <row r="20" spans="1:34" ht="30" customHeight="1" x14ac:dyDescent="0.15">
      <c r="A20" s="434"/>
      <c r="B20" s="435"/>
      <c r="C20" s="435"/>
      <c r="D20" s="435"/>
      <c r="E20" s="435"/>
      <c r="F20" s="435"/>
      <c r="G20" s="442" t="str">
        <f>IF(ISBLANK(①工事施工承認願!G20),"",①工事施工承認願!G20)</f>
        <v/>
      </c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3"/>
      <c r="AC20" s="444"/>
      <c r="AD20" s="71"/>
    </row>
    <row r="21" spans="1:34" ht="30" customHeight="1" x14ac:dyDescent="0.15">
      <c r="A21" s="445" t="s">
        <v>19</v>
      </c>
      <c r="B21" s="446"/>
      <c r="C21" s="446"/>
      <c r="D21" s="446"/>
      <c r="E21" s="446"/>
      <c r="F21" s="447"/>
      <c r="G21" s="377" t="s">
        <v>49</v>
      </c>
      <c r="H21" s="329"/>
      <c r="I21" s="195" t="str">
        <f>IF(ISBLANK(①工事施工承認願!J21),"",①工事施工承認願!J21)</f>
        <v/>
      </c>
      <c r="J21" s="41" t="s">
        <v>37</v>
      </c>
      <c r="K21" s="195" t="str">
        <f>IF(ISBLANK(①工事施工承認願!L21),"",①工事施工承認願!L21)</f>
        <v/>
      </c>
      <c r="L21" s="41" t="s">
        <v>36</v>
      </c>
      <c r="M21" s="195" t="str">
        <f>IF(ISBLANK(①工事施工承認願!O21),"",①工事施工承認願!O21)</f>
        <v/>
      </c>
      <c r="N21" s="42" t="s">
        <v>35</v>
      </c>
      <c r="O21" s="329" t="s">
        <v>44</v>
      </c>
      <c r="P21" s="329"/>
      <c r="Q21" s="41"/>
      <c r="R21" s="41"/>
      <c r="S21" s="41" t="s">
        <v>49</v>
      </c>
      <c r="T21" s="41"/>
      <c r="U21" s="195" t="str">
        <f>IF(ISBLANK(①工事施工承認願!X21),"",①工事施工承認願!X21)</f>
        <v/>
      </c>
      <c r="V21" s="41" t="s">
        <v>37</v>
      </c>
      <c r="W21" s="195" t="str">
        <f>IF(ISBLANK(①工事施工承認願!Z21),"",①工事施工承認願!Z21)</f>
        <v/>
      </c>
      <c r="X21" s="41" t="s">
        <v>36</v>
      </c>
      <c r="Y21" s="195" t="str">
        <f>IF(ISBLANK(①工事施工承認願!AC21),"",①工事施工承認願!AC21)</f>
        <v/>
      </c>
      <c r="Z21" s="41" t="s">
        <v>41</v>
      </c>
      <c r="AA21" s="329" t="s">
        <v>47</v>
      </c>
      <c r="AB21" s="329"/>
      <c r="AC21" s="478"/>
      <c r="AD21" s="140"/>
    </row>
    <row r="22" spans="1:34" ht="6.95" customHeight="1" x14ac:dyDescent="0.15">
      <c r="A22" s="448"/>
      <c r="B22" s="449"/>
      <c r="C22" s="449"/>
      <c r="D22" s="449"/>
      <c r="E22" s="449"/>
      <c r="F22" s="450"/>
      <c r="G22" s="43"/>
      <c r="H22" s="140"/>
      <c r="I22" s="44"/>
      <c r="J22" s="44"/>
      <c r="K22" s="44"/>
      <c r="L22" s="44"/>
      <c r="M22" s="44"/>
      <c r="N22" s="45"/>
      <c r="O22" s="276"/>
      <c r="P22" s="276"/>
      <c r="Q22" s="140"/>
      <c r="R22" s="140"/>
      <c r="S22" s="44"/>
      <c r="T22" s="44"/>
      <c r="U22" s="44"/>
      <c r="V22" s="44"/>
      <c r="W22" s="44"/>
      <c r="X22" s="44"/>
      <c r="Y22" s="44"/>
      <c r="Z22" s="44"/>
      <c r="AA22" s="276"/>
      <c r="AB22" s="276"/>
      <c r="AC22" s="479"/>
      <c r="AD22" s="140"/>
    </row>
    <row r="23" spans="1:34" ht="20.100000000000001" customHeight="1" x14ac:dyDescent="0.15">
      <c r="A23" s="448"/>
      <c r="B23" s="449"/>
      <c r="C23" s="449"/>
      <c r="D23" s="449"/>
      <c r="E23" s="449"/>
      <c r="F23" s="450"/>
      <c r="G23" s="46" t="s">
        <v>38</v>
      </c>
      <c r="H23" s="44"/>
      <c r="I23" s="47"/>
      <c r="J23" s="47"/>
      <c r="K23" s="47"/>
      <c r="L23" s="47"/>
      <c r="M23" s="276" t="s">
        <v>62</v>
      </c>
      <c r="N23" s="276"/>
      <c r="O23" s="276"/>
      <c r="P23" s="276"/>
      <c r="Q23" s="47"/>
      <c r="R23" s="47"/>
      <c r="S23" s="47"/>
      <c r="T23" s="47"/>
      <c r="U23" s="48" t="s">
        <v>8</v>
      </c>
      <c r="V23" s="480" t="str">
        <f>IF(ISBLANK(①工事施工承認願!Y23),"",①工事施工承認願!Y23)</f>
        <v/>
      </c>
      <c r="W23" s="480"/>
      <c r="X23" s="480"/>
      <c r="Y23" s="276" t="s">
        <v>9</v>
      </c>
      <c r="Z23" s="276"/>
      <c r="AA23" s="276"/>
      <c r="AB23" s="276"/>
      <c r="AC23" s="479"/>
      <c r="AD23" s="140"/>
    </row>
    <row r="24" spans="1:34" ht="6.95" customHeight="1" x14ac:dyDescent="0.15">
      <c r="A24" s="451"/>
      <c r="B24" s="452"/>
      <c r="C24" s="452"/>
      <c r="D24" s="452"/>
      <c r="E24" s="452"/>
      <c r="F24" s="453"/>
      <c r="G24" s="49"/>
      <c r="H24" s="50"/>
      <c r="I24" s="51"/>
      <c r="J24" s="51"/>
      <c r="K24" s="51"/>
      <c r="L24" s="51"/>
      <c r="M24" s="154"/>
      <c r="N24" s="154"/>
      <c r="O24" s="154"/>
      <c r="P24" s="154"/>
      <c r="Q24" s="51"/>
      <c r="R24" s="51"/>
      <c r="S24" s="51"/>
      <c r="T24" s="51"/>
      <c r="U24" s="52"/>
      <c r="V24" s="53"/>
      <c r="W24" s="53"/>
      <c r="X24" s="53"/>
      <c r="Y24" s="154"/>
      <c r="Z24" s="154"/>
      <c r="AA24" s="154"/>
      <c r="AB24" s="154"/>
      <c r="AC24" s="72"/>
      <c r="AD24" s="140"/>
    </row>
    <row r="25" spans="1:34" ht="35.1" customHeight="1" x14ac:dyDescent="0.15">
      <c r="A25" s="469" t="s">
        <v>24</v>
      </c>
      <c r="B25" s="470"/>
      <c r="C25" s="471"/>
      <c r="D25" s="412" t="s">
        <v>13</v>
      </c>
      <c r="E25" s="412"/>
      <c r="F25" s="409"/>
      <c r="G25" s="414" t="str">
        <f>IF(ISBLANK(①工事施工承認願!G25),"",①工事施工承認願!G25)</f>
        <v/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72" t="s">
        <v>6</v>
      </c>
      <c r="U25" s="473"/>
      <c r="V25" s="473"/>
      <c r="W25" s="474"/>
      <c r="X25" s="475" t="str">
        <f>IF(ISBLANK(①工事施工承認願!AA25),"",①工事施工承認願!AA25)</f>
        <v/>
      </c>
      <c r="Y25" s="476"/>
      <c r="Z25" s="476"/>
      <c r="AA25" s="476"/>
      <c r="AB25" s="476"/>
      <c r="AC25" s="477"/>
      <c r="AD25" s="73"/>
    </row>
    <row r="26" spans="1:34" ht="35.1" customHeight="1" x14ac:dyDescent="0.15">
      <c r="A26" s="521" t="s">
        <v>82</v>
      </c>
      <c r="B26" s="522"/>
      <c r="C26" s="523"/>
      <c r="D26" s="524" t="s">
        <v>14</v>
      </c>
      <c r="E26" s="524"/>
      <c r="F26" s="525"/>
      <c r="G26" s="529" t="str">
        <f>IF(ISBLANK(①工事施工承認願!G26),"",①工事施工承認願!G26)</f>
        <v/>
      </c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4"/>
      <c r="T26" s="526" t="s">
        <v>12</v>
      </c>
      <c r="U26" s="527"/>
      <c r="V26" s="527"/>
      <c r="W26" s="528"/>
      <c r="X26" s="529" t="str">
        <f>IF(ISBLANK(①工事施工承認願!AA26),"",①工事施工承認願!AA26)</f>
        <v/>
      </c>
      <c r="Y26" s="530"/>
      <c r="Z26" s="530"/>
      <c r="AA26" s="530"/>
      <c r="AB26" s="530"/>
      <c r="AC26" s="531"/>
      <c r="AD26" s="73"/>
    </row>
    <row r="28" spans="1:34" s="81" customFormat="1" ht="33.75" customHeight="1" x14ac:dyDescent="0.15">
      <c r="C28" s="95" t="s">
        <v>90</v>
      </c>
      <c r="D28" s="95"/>
      <c r="E28" s="95"/>
      <c r="F28" s="95"/>
      <c r="G28" s="95"/>
      <c r="H28" s="95"/>
      <c r="I28" s="95"/>
    </row>
    <row r="30" spans="1:34" ht="27" customHeight="1" x14ac:dyDescent="0.15">
      <c r="G30" s="533"/>
      <c r="H30" s="533"/>
      <c r="I30" s="533"/>
      <c r="J30" s="533"/>
      <c r="K30" s="533"/>
      <c r="L30" s="533"/>
      <c r="O30" s="535" t="str">
        <f>IF(ISBLANK(①工事施工承認願!AJ7),"",①工事施工承認願!AJ7)</f>
        <v>丸 谷　聡 子</v>
      </c>
      <c r="P30" s="535"/>
      <c r="Q30" s="535"/>
      <c r="R30" s="535"/>
      <c r="S30" s="535"/>
      <c r="T30" s="535"/>
      <c r="U30" s="535"/>
      <c r="V30" s="535"/>
      <c r="W30" s="535"/>
      <c r="X30" s="120"/>
      <c r="Y30" s="120"/>
    </row>
    <row r="31" spans="1:34" ht="21" customHeight="1" x14ac:dyDescent="0.15">
      <c r="G31" s="537" t="s">
        <v>22</v>
      </c>
      <c r="H31" s="537"/>
      <c r="I31" s="537"/>
      <c r="J31" s="537"/>
      <c r="K31" s="537"/>
      <c r="L31" s="537"/>
      <c r="O31" s="535"/>
      <c r="P31" s="535"/>
      <c r="Q31" s="535"/>
      <c r="R31" s="535"/>
      <c r="S31" s="535"/>
      <c r="T31" s="535"/>
      <c r="U31" s="535"/>
      <c r="V31" s="535"/>
      <c r="W31" s="535"/>
      <c r="X31" s="120"/>
      <c r="Y31" s="120"/>
    </row>
    <row r="32" spans="1:34" ht="27" customHeight="1" x14ac:dyDescent="0.15">
      <c r="G32" s="533"/>
      <c r="H32" s="533"/>
      <c r="I32" s="533"/>
      <c r="J32" s="533"/>
      <c r="K32" s="533"/>
      <c r="L32" s="533"/>
      <c r="O32" s="535"/>
      <c r="P32" s="535"/>
      <c r="Q32" s="535"/>
      <c r="R32" s="535"/>
      <c r="S32" s="535"/>
      <c r="T32" s="535"/>
      <c r="U32" s="535"/>
      <c r="V32" s="535"/>
      <c r="W32" s="535"/>
      <c r="X32" s="120"/>
      <c r="Y32" s="120"/>
    </row>
    <row r="33" spans="5:30" ht="37.5" customHeight="1" x14ac:dyDescent="0.15"/>
    <row r="34" spans="5:30" ht="13.5" x14ac:dyDescent="0.15">
      <c r="E34" s="538" t="s">
        <v>51</v>
      </c>
      <c r="F34" s="538"/>
      <c r="G34" s="538"/>
      <c r="H34" s="538"/>
      <c r="I34" s="538"/>
      <c r="J34" s="538"/>
      <c r="K34" s="538"/>
      <c r="L34" s="7"/>
      <c r="M34" s="156"/>
      <c r="N34" s="156"/>
      <c r="O34" s="532" t="s">
        <v>34</v>
      </c>
      <c r="P34" s="532"/>
      <c r="Q34" s="532"/>
      <c r="R34" s="532"/>
      <c r="S34" s="532"/>
      <c r="T34" s="532"/>
      <c r="U34" s="536"/>
      <c r="V34" s="536"/>
      <c r="W34" s="536"/>
      <c r="X34" s="536"/>
      <c r="Y34" s="536"/>
      <c r="Z34" s="96"/>
      <c r="AA34" s="96"/>
      <c r="AC34" s="106" t="s">
        <v>84</v>
      </c>
    </row>
    <row r="36" spans="5:30" x14ac:dyDescent="0.15"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</row>
    <row r="37" spans="5:30" x14ac:dyDescent="0.15"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</row>
    <row r="38" spans="5:30" x14ac:dyDescent="0.15"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5:30" x14ac:dyDescent="0.15"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</row>
    <row r="40" spans="5:30" x14ac:dyDescent="0.15"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</row>
    <row r="41" spans="5:30" x14ac:dyDescent="0.15"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</row>
    <row r="42" spans="5:30" x14ac:dyDescent="0.15"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</row>
    <row r="43" spans="5:30" x14ac:dyDescent="0.15"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  <row r="44" spans="5:30" x14ac:dyDescent="0.15"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5:30" x14ac:dyDescent="0.15"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5:30" x14ac:dyDescent="0.15"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5:30" x14ac:dyDescent="0.15"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</row>
    <row r="48" spans="5:30" x14ac:dyDescent="0.15"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7:30" x14ac:dyDescent="0.15"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7:30" x14ac:dyDescent="0.15"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7:30" x14ac:dyDescent="0.15"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7:30" x14ac:dyDescent="0.15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7:30" x14ac:dyDescent="0.15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7:30" x14ac:dyDescent="0.15"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</row>
    <row r="55" spans="7:30" x14ac:dyDescent="0.15"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</row>
    <row r="56" spans="7:30" x14ac:dyDescent="0.15"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7:30" x14ac:dyDescent="0.15"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</sheetData>
  <sheetProtection password="CEFD" sheet="1" objects="1" scenarios="1" selectLockedCells="1"/>
  <protectedRanges>
    <protectedRange sqref="Y9:Y14 H15:P16 H6:K6 H26:R26 G8:Q9 I12 G14 I21:I22 K21:K22 M21:M22 V21:V22 Y21:Y22 V23:X24 G16 Y25:AD26 W6 AA6:AD8 G25:S25 S21:T22 G17:AD20 G7:T7 Z6:Z14 W8 Y7 AC9:AD9 I14 J13:Q14 R13" name="範囲1"/>
  </protectedRanges>
  <mergeCells count="70">
    <mergeCell ref="O34:T34"/>
    <mergeCell ref="G30:L30"/>
    <mergeCell ref="G26:S26"/>
    <mergeCell ref="O30:W32"/>
    <mergeCell ref="G32:L32"/>
    <mergeCell ref="U34:Y34"/>
    <mergeCell ref="G31:L31"/>
    <mergeCell ref="E34:K34"/>
    <mergeCell ref="A8:C8"/>
    <mergeCell ref="G14:Q16"/>
    <mergeCell ref="A26:C26"/>
    <mergeCell ref="D26:F26"/>
    <mergeCell ref="A17:F20"/>
    <mergeCell ref="G17:AC17"/>
    <mergeCell ref="G18:AC18"/>
    <mergeCell ref="G19:AC19"/>
    <mergeCell ref="G20:AC20"/>
    <mergeCell ref="T26:W26"/>
    <mergeCell ref="X26:AC26"/>
    <mergeCell ref="A25:C25"/>
    <mergeCell ref="D25:F25"/>
    <mergeCell ref="G25:S25"/>
    <mergeCell ref="T25:W25"/>
    <mergeCell ref="X25:AC25"/>
    <mergeCell ref="AA21:AC23"/>
    <mergeCell ref="M23:N23"/>
    <mergeCell ref="A10:F10"/>
    <mergeCell ref="H10:J10"/>
    <mergeCell ref="L10:N10"/>
    <mergeCell ref="U14:V14"/>
    <mergeCell ref="X14:Y14"/>
    <mergeCell ref="A14:F16"/>
    <mergeCell ref="R14:S16"/>
    <mergeCell ref="V23:X23"/>
    <mergeCell ref="Y23:Z23"/>
    <mergeCell ref="A21:F24"/>
    <mergeCell ref="G21:H21"/>
    <mergeCell ref="O21:P23"/>
    <mergeCell ref="A12:F13"/>
    <mergeCell ref="G12:H13"/>
    <mergeCell ref="D8:F8"/>
    <mergeCell ref="G8:S8"/>
    <mergeCell ref="Z10:AA11"/>
    <mergeCell ref="H9:J9"/>
    <mergeCell ref="L9:N9"/>
    <mergeCell ref="P9:R9"/>
    <mergeCell ref="P10:R10"/>
    <mergeCell ref="T8:V8"/>
    <mergeCell ref="W8:AC8"/>
    <mergeCell ref="A1:AC1"/>
    <mergeCell ref="D6:F7"/>
    <mergeCell ref="G7:S7"/>
    <mergeCell ref="B5:H5"/>
    <mergeCell ref="A7:C7"/>
    <mergeCell ref="Q5:Y5"/>
    <mergeCell ref="T6:V7"/>
    <mergeCell ref="W6:AC7"/>
    <mergeCell ref="I12:R13"/>
    <mergeCell ref="S12:S13"/>
    <mergeCell ref="AA14:AB14"/>
    <mergeCell ref="U15:V15"/>
    <mergeCell ref="X15:Y15"/>
    <mergeCell ref="AA15:AB15"/>
    <mergeCell ref="AB10:AC13"/>
    <mergeCell ref="T10:V13"/>
    <mergeCell ref="W10:Y11"/>
    <mergeCell ref="W12:Y12"/>
    <mergeCell ref="W13:Y13"/>
    <mergeCell ref="Z12:AA12"/>
    <mergeCell ref="Z13:AA13"/>
  </mergeCells>
  <phoneticPr fontId="1"/>
  <pageMargins left="0.78740157480314965" right="0.39370078740157483" top="0.74803149606299213" bottom="0.74803149606299213" header="0.31496062992125984" footer="0.31496062992125984"/>
  <pageSetup paperSize="9" scale="92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22202ED-F91B-4F30-A7FE-6CEE70B87231}">
            <xm:f>①工事施工承認願!$O$49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L10:N10</xm:sqref>
        </x14:conditionalFormatting>
        <x14:conditionalFormatting xmlns:xm="http://schemas.microsoft.com/office/excel/2006/main">
          <x14:cfRule type="cellIs" priority="13" operator="equal" id="{AC526E2B-FC61-4F77-A4D1-81FA28396D15}">
            <xm:f>①工事施工承認願!$T$49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P10:R10</xm:sqref>
        </x14:conditionalFormatting>
        <x14:conditionalFormatting xmlns:xm="http://schemas.microsoft.com/office/excel/2006/main">
          <x14:cfRule type="cellIs" priority="8" operator="equal" id="{9A151BB9-FE84-495E-A4AD-C4E172CC243A}">
            <xm:f>①工事施工承認願!$J$49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H10:J10</xm:sqref>
        </x14:conditionalFormatting>
        <x14:conditionalFormatting xmlns:xm="http://schemas.microsoft.com/office/excel/2006/main">
          <x14:cfRule type="cellIs" priority="1" operator="equal" id="{2FEB3A89-B483-43FE-8A90-F598948DF3B2}">
            <xm:f>①工事施工承認願!$O$51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ellIs" priority="2" operator="equal" id="{2D66283B-C55F-4E77-BD7F-9EAB07A66FE6}">
            <xm:f>①工事施工承認願!$O$55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M23:N23</xm:sqref>
        </x14:conditionalFormatting>
        <x14:conditionalFormatting xmlns:xm="http://schemas.microsoft.com/office/excel/2006/main">
          <x14:cfRule type="cellIs" priority="5" operator="equal" id="{93AEB2C9-4FD3-4A5A-AD69-9F51C1506D3A}">
            <xm:f>①工事施工承認願!$Y$49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U15:V15</xm:sqref>
        </x14:conditionalFormatting>
        <x14:conditionalFormatting xmlns:xm="http://schemas.microsoft.com/office/excel/2006/main">
          <x14:cfRule type="cellIs" priority="4" operator="equal" id="{C88B2EE5-9100-4873-8D8A-145B02CA6E7E}">
            <xm:f>①工事施工承認願!$AC$49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X15:Y15</xm:sqref>
        </x14:conditionalFormatting>
        <x14:conditionalFormatting xmlns:xm="http://schemas.microsoft.com/office/excel/2006/main">
          <x14:cfRule type="cellIs" priority="3" operator="equal" id="{EDA977E2-4C18-4204-94AC-572EA8BE72C8}">
            <xm:f>①工事施工承認願!$AH$49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AA15:AB15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view="pageBreakPreview" zoomScaleNormal="100" zoomScaleSheetLayoutView="100" workbookViewId="0">
      <selection activeCell="E32" sqref="E32:L32"/>
    </sheetView>
  </sheetViews>
  <sheetFormatPr defaultRowHeight="12" x14ac:dyDescent="0.15"/>
  <cols>
    <col min="1" max="10" width="3.5" style="61" customWidth="1"/>
    <col min="11" max="11" width="4" style="61" customWidth="1"/>
    <col min="12" max="14" width="3.5" style="61" customWidth="1"/>
    <col min="15" max="15" width="4.25" style="61" customWidth="1"/>
    <col min="16" max="19" width="3.5" style="61" customWidth="1"/>
    <col min="20" max="20" width="1.375" style="61" customWidth="1"/>
    <col min="21" max="24" width="3.5" style="61" customWidth="1"/>
    <col min="25" max="25" width="3.75" style="61" customWidth="1"/>
    <col min="26" max="26" width="3.5" style="61" customWidth="1"/>
    <col min="27" max="27" width="4.625" style="61" customWidth="1"/>
    <col min="28" max="28" width="3.5" style="61" customWidth="1"/>
    <col min="29" max="29" width="1.25" style="61" customWidth="1"/>
    <col min="30" max="30" width="18.375" style="61" bestFit="1" customWidth="1"/>
    <col min="31" max="31" width="9" style="61" customWidth="1"/>
    <col min="32" max="16384" width="9" style="61"/>
  </cols>
  <sheetData>
    <row r="1" spans="1:35" ht="21" x14ac:dyDescent="0.15">
      <c r="A1" s="402" t="s">
        <v>95</v>
      </c>
      <c r="B1" s="402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118"/>
    </row>
    <row r="2" spans="1:35" ht="30.95" customHeight="1" x14ac:dyDescent="0.15">
      <c r="A2" s="119"/>
      <c r="B2" s="119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5" ht="5.0999999999999996" customHeight="1" x14ac:dyDescent="0.15">
      <c r="A3" s="119"/>
      <c r="B3" s="119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5" ht="5.0999999999999996" customHeight="1" x14ac:dyDescent="0.15"/>
    <row r="5" spans="1:35" ht="30.95" customHeight="1" x14ac:dyDescent="0.15">
      <c r="A5" s="128" t="s">
        <v>85</v>
      </c>
      <c r="B5" s="129"/>
      <c r="C5" s="129"/>
      <c r="D5" s="129"/>
      <c r="E5" s="198" t="str">
        <f>IF(ISBLANK(①工事施工承認願!AJ7),"",①工事施工承認願!AJ7)</f>
        <v>丸 谷　聡 子</v>
      </c>
      <c r="F5" s="129"/>
      <c r="G5" s="129"/>
      <c r="H5" s="129"/>
      <c r="I5" s="121"/>
      <c r="J5" s="122"/>
      <c r="K5" s="130"/>
      <c r="L5" s="130" t="s">
        <v>86</v>
      </c>
      <c r="M5" s="62"/>
      <c r="N5" s="62"/>
      <c r="O5" s="62"/>
      <c r="P5" s="62"/>
      <c r="Q5" s="131"/>
      <c r="R5" s="132" t="str">
        <f>IF(S5="","","(参考)")</f>
        <v/>
      </c>
      <c r="S5" s="413" t="str">
        <f>IF(ISBLANK(①工事施工承認願!T3),"",①工事施工承認願!T3)</f>
        <v/>
      </c>
      <c r="T5" s="413"/>
      <c r="U5" s="413"/>
      <c r="V5" s="413"/>
      <c r="W5" s="413"/>
      <c r="X5" s="413"/>
      <c r="Y5" s="413"/>
      <c r="Z5" s="413"/>
      <c r="AA5" s="413"/>
      <c r="AB5" s="133" t="str">
        <f>IF(S5="","","号")</f>
        <v/>
      </c>
      <c r="AC5" s="62"/>
      <c r="AD5" s="62"/>
    </row>
    <row r="6" spans="1:35" ht="15" customHeight="1" x14ac:dyDescent="0.15">
      <c r="A6" s="92"/>
      <c r="B6" s="93"/>
      <c r="C6" s="94"/>
      <c r="D6" s="410" t="s">
        <v>13</v>
      </c>
      <c r="E6" s="410"/>
      <c r="F6" s="406"/>
      <c r="G6" s="153" t="s">
        <v>4</v>
      </c>
      <c r="H6" s="136" t="str">
        <f>IF(ISBLANK(①工事施工承認願!I6),"",①工事施工承認願!I6)</f>
        <v/>
      </c>
      <c r="I6" s="136"/>
      <c r="J6" s="136"/>
      <c r="K6" s="136"/>
      <c r="L6" s="16"/>
      <c r="M6" s="16"/>
      <c r="N6" s="16"/>
      <c r="O6" s="16"/>
      <c r="P6" s="16"/>
      <c r="Q6" s="16"/>
      <c r="R6" s="16"/>
      <c r="S6" s="17"/>
      <c r="T6" s="417" t="s">
        <v>6</v>
      </c>
      <c r="U6" s="417"/>
      <c r="V6" s="417"/>
      <c r="W6" s="419" t="str">
        <f>IF(ISBLANK(①工事施工承認願!AA6),"",①工事施工承認願!AA6)</f>
        <v/>
      </c>
      <c r="X6" s="419"/>
      <c r="Y6" s="419"/>
      <c r="Z6" s="419"/>
      <c r="AA6" s="419"/>
      <c r="AB6" s="419"/>
      <c r="AC6" s="420"/>
      <c r="AD6" s="149"/>
    </row>
    <row r="7" spans="1:35" ht="30" customHeight="1" x14ac:dyDescent="0.15">
      <c r="A7" s="513" t="s">
        <v>89</v>
      </c>
      <c r="B7" s="276"/>
      <c r="C7" s="455"/>
      <c r="D7" s="409"/>
      <c r="E7" s="409"/>
      <c r="F7" s="409"/>
      <c r="G7" s="411" t="str">
        <f>IF(ISBLANK(①工事施工承認願!G7),"",①工事施工承認願!G7)</f>
        <v/>
      </c>
      <c r="H7" s="411">
        <f>①工事施工承認願!I7</f>
        <v>0</v>
      </c>
      <c r="I7" s="411">
        <f>①工事施工承認願!J7</f>
        <v>0</v>
      </c>
      <c r="J7" s="411">
        <f>①工事施工承認願!K7</f>
        <v>0</v>
      </c>
      <c r="K7" s="411">
        <f>①工事施工承認願!L7</f>
        <v>0</v>
      </c>
      <c r="L7" s="411">
        <f>①工事施工承認願!N7</f>
        <v>0</v>
      </c>
      <c r="M7" s="411">
        <f>①工事施工承認願!O7</f>
        <v>0</v>
      </c>
      <c r="N7" s="411">
        <f>①工事施工承認願!P7</f>
        <v>0</v>
      </c>
      <c r="O7" s="411">
        <f>①工事施工承認願!Q7</f>
        <v>0</v>
      </c>
      <c r="P7" s="411">
        <f>①工事施工承認願!S7</f>
        <v>0</v>
      </c>
      <c r="Q7" s="411">
        <f>①工事施工承認願!T7</f>
        <v>0</v>
      </c>
      <c r="R7" s="411">
        <f>①工事施工承認願!U7</f>
        <v>0</v>
      </c>
      <c r="S7" s="411">
        <f>①工事施工承認願!V7</f>
        <v>0</v>
      </c>
      <c r="T7" s="418"/>
      <c r="U7" s="418"/>
      <c r="V7" s="418"/>
      <c r="W7" s="421"/>
      <c r="X7" s="421"/>
      <c r="Y7" s="421"/>
      <c r="Z7" s="421"/>
      <c r="AA7" s="421"/>
      <c r="AB7" s="421"/>
      <c r="AC7" s="422"/>
      <c r="AD7" s="149"/>
    </row>
    <row r="8" spans="1:35" ht="30" customHeight="1" x14ac:dyDescent="0.15">
      <c r="A8" s="520" t="s">
        <v>82</v>
      </c>
      <c r="B8" s="456"/>
      <c r="C8" s="457"/>
      <c r="D8" s="412" t="s">
        <v>14</v>
      </c>
      <c r="E8" s="412"/>
      <c r="F8" s="409"/>
      <c r="G8" s="414" t="str">
        <f>IF(ISBLANK(①工事施工承認願!G8),"",①工事施工承認願!G8)</f>
        <v/>
      </c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6"/>
      <c r="T8" s="412" t="s">
        <v>12</v>
      </c>
      <c r="U8" s="412"/>
      <c r="V8" s="412"/>
      <c r="W8" s="423" t="str">
        <f>IF(ISBLANK(①工事施工承認願!AA8),"",①工事施工承認願!AA8)</f>
        <v/>
      </c>
      <c r="X8" s="423"/>
      <c r="Y8" s="423"/>
      <c r="Z8" s="423"/>
      <c r="AA8" s="423"/>
      <c r="AB8" s="423"/>
      <c r="AC8" s="424"/>
      <c r="AD8" s="149"/>
      <c r="AE8" s="64"/>
      <c r="AF8" s="64"/>
      <c r="AG8" s="64"/>
      <c r="AH8" s="64"/>
      <c r="AI8" s="65"/>
    </row>
    <row r="9" spans="1:35" ht="3.95" customHeight="1" x14ac:dyDescent="0.15">
      <c r="A9" s="83"/>
      <c r="B9" s="66"/>
      <c r="C9" s="66"/>
      <c r="D9" s="139"/>
      <c r="E9" s="139"/>
      <c r="F9" s="66"/>
      <c r="G9" s="67"/>
      <c r="H9" s="425"/>
      <c r="I9" s="425"/>
      <c r="J9" s="425"/>
      <c r="K9" s="68"/>
      <c r="L9" s="425"/>
      <c r="M9" s="425"/>
      <c r="N9" s="425"/>
      <c r="O9" s="68"/>
      <c r="P9" s="425"/>
      <c r="Q9" s="425"/>
      <c r="R9" s="425"/>
      <c r="S9" s="163"/>
      <c r="T9" s="67"/>
      <c r="U9" s="68"/>
      <c r="V9" s="68"/>
      <c r="W9" s="68"/>
      <c r="X9" s="161" t="str">
        <f>IF(ISBLANK(①工事施工承認願!AB9),"",①工事施工承認願!AB9)</f>
        <v/>
      </c>
      <c r="Y9" s="161"/>
      <c r="Z9" s="161"/>
      <c r="AA9" s="161"/>
      <c r="AB9" s="68"/>
      <c r="AC9" s="162"/>
      <c r="AD9" s="149"/>
      <c r="AE9" s="64"/>
      <c r="AF9" s="64"/>
      <c r="AG9" s="64"/>
      <c r="AH9" s="64"/>
      <c r="AI9" s="65"/>
    </row>
    <row r="10" spans="1:35" ht="18" customHeight="1" x14ac:dyDescent="0.15">
      <c r="A10" s="399" t="s">
        <v>16</v>
      </c>
      <c r="B10" s="400"/>
      <c r="C10" s="401"/>
      <c r="D10" s="401"/>
      <c r="E10" s="401"/>
      <c r="F10" s="401"/>
      <c r="G10" s="46"/>
      <c r="H10" s="276" t="s">
        <v>99</v>
      </c>
      <c r="I10" s="276"/>
      <c r="J10" s="276"/>
      <c r="K10" s="148" t="s">
        <v>110</v>
      </c>
      <c r="L10" s="276" t="s">
        <v>100</v>
      </c>
      <c r="M10" s="276"/>
      <c r="N10" s="276"/>
      <c r="O10" s="148" t="s">
        <v>110</v>
      </c>
      <c r="P10" s="276" t="s">
        <v>102</v>
      </c>
      <c r="Q10" s="276"/>
      <c r="R10" s="276"/>
      <c r="S10" s="84"/>
      <c r="T10" s="426" t="s">
        <v>39</v>
      </c>
      <c r="U10" s="381"/>
      <c r="V10" s="381"/>
      <c r="W10" s="427" t="str">
        <f>IF(ISBLANK(①工事施工承認願!Z10),"",①工事施工承認願!Z10)</f>
        <v/>
      </c>
      <c r="X10" s="427"/>
      <c r="Y10" s="427"/>
      <c r="Z10" s="398" t="str">
        <f>IF(ISBLANK(①工事施工承認願!AE10),"",①工事施工承認願!AE10)</f>
        <v/>
      </c>
      <c r="AA10" s="398"/>
      <c r="AB10" s="381" t="s">
        <v>40</v>
      </c>
      <c r="AC10" s="382"/>
      <c r="AD10" s="28"/>
      <c r="AE10" s="64"/>
      <c r="AF10" s="64"/>
      <c r="AG10" s="64"/>
      <c r="AH10" s="64"/>
      <c r="AI10" s="65"/>
    </row>
    <row r="11" spans="1:35" ht="3.95" customHeight="1" x14ac:dyDescent="0.15">
      <c r="A11" s="164"/>
      <c r="B11" s="165"/>
      <c r="C11" s="85"/>
      <c r="D11" s="85"/>
      <c r="E11" s="85"/>
      <c r="F11" s="85"/>
      <c r="G11" s="49"/>
      <c r="H11" s="154"/>
      <c r="I11" s="154"/>
      <c r="J11" s="154"/>
      <c r="K11" s="51"/>
      <c r="L11" s="155"/>
      <c r="M11" s="155"/>
      <c r="N11" s="155"/>
      <c r="O11" s="51"/>
      <c r="P11" s="155"/>
      <c r="Q11" s="155"/>
      <c r="R11" s="155"/>
      <c r="S11" s="86"/>
      <c r="T11" s="426"/>
      <c r="U11" s="381"/>
      <c r="V11" s="381"/>
      <c r="W11" s="427"/>
      <c r="X11" s="427"/>
      <c r="Y11" s="427"/>
      <c r="Z11" s="398"/>
      <c r="AA11" s="398"/>
      <c r="AB11" s="381"/>
      <c r="AC11" s="382"/>
      <c r="AD11" s="69"/>
      <c r="AE11" s="64"/>
      <c r="AF11" s="64"/>
      <c r="AG11" s="64"/>
      <c r="AH11" s="64"/>
      <c r="AI11" s="65"/>
    </row>
    <row r="12" spans="1:35" ht="20.100000000000001" customHeight="1" x14ac:dyDescent="0.15">
      <c r="A12" s="385" t="s">
        <v>17</v>
      </c>
      <c r="B12" s="386"/>
      <c r="C12" s="386"/>
      <c r="D12" s="386"/>
      <c r="E12" s="386"/>
      <c r="F12" s="387"/>
      <c r="G12" s="391" t="s">
        <v>23</v>
      </c>
      <c r="H12" s="392"/>
      <c r="I12" s="394" t="str">
        <f>IF(ISBLANK(①工事施工承認願!J12),"",①工事施工承認願!J12)</f>
        <v/>
      </c>
      <c r="J12" s="394"/>
      <c r="K12" s="394"/>
      <c r="L12" s="394"/>
      <c r="M12" s="394"/>
      <c r="N12" s="394"/>
      <c r="O12" s="394"/>
      <c r="P12" s="394"/>
      <c r="Q12" s="394"/>
      <c r="R12" s="394"/>
      <c r="S12" s="396" t="s">
        <v>3</v>
      </c>
      <c r="T12" s="426"/>
      <c r="U12" s="381"/>
      <c r="V12" s="381"/>
      <c r="W12" s="427" t="str">
        <f>IF(ISBLANK(①工事施工承認願!Z12),"",①工事施工承認願!Z12)</f>
        <v/>
      </c>
      <c r="X12" s="427"/>
      <c r="Y12" s="427"/>
      <c r="Z12" s="510" t="str">
        <f>IF(ISBLANK(①工事施工承認願!AE12),"",①工事施工承認願!AE12)</f>
        <v/>
      </c>
      <c r="AA12" s="510"/>
      <c r="AB12" s="381"/>
      <c r="AC12" s="382"/>
      <c r="AD12" s="69"/>
      <c r="AE12" s="64"/>
      <c r="AF12" s="64"/>
      <c r="AG12" s="64"/>
      <c r="AH12" s="64"/>
      <c r="AI12" s="65"/>
    </row>
    <row r="13" spans="1:35" ht="20.100000000000001" customHeight="1" x14ac:dyDescent="0.15">
      <c r="A13" s="388"/>
      <c r="B13" s="389"/>
      <c r="C13" s="389"/>
      <c r="D13" s="389"/>
      <c r="E13" s="389"/>
      <c r="F13" s="390"/>
      <c r="G13" s="393"/>
      <c r="H13" s="383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7"/>
      <c r="T13" s="393"/>
      <c r="U13" s="383"/>
      <c r="V13" s="383"/>
      <c r="W13" s="428" t="str">
        <f>IF(ISBLANK(①工事施工承認願!Z13),"",①工事施工承認願!Z13)</f>
        <v/>
      </c>
      <c r="X13" s="428"/>
      <c r="Y13" s="428"/>
      <c r="Z13" s="511" t="str">
        <f>IF(ISBLANK(①工事施工承認願!AE13),"",①工事施工承認願!AE13)</f>
        <v/>
      </c>
      <c r="AA13" s="511"/>
      <c r="AB13" s="383"/>
      <c r="AC13" s="384"/>
      <c r="AD13" s="28"/>
      <c r="AE13" s="64"/>
      <c r="AF13" s="64"/>
      <c r="AG13" s="64"/>
      <c r="AH13" s="64"/>
      <c r="AI13" s="65"/>
    </row>
    <row r="14" spans="1:35" ht="3.95" customHeight="1" x14ac:dyDescent="0.15">
      <c r="A14" s="445" t="s">
        <v>0</v>
      </c>
      <c r="B14" s="446"/>
      <c r="C14" s="446"/>
      <c r="D14" s="446"/>
      <c r="E14" s="446"/>
      <c r="F14" s="447"/>
      <c r="G14" s="458" t="str">
        <f>IF(ISBLANK(①工事施工承認願!G14),"",①工事施工承認願!G14)</f>
        <v/>
      </c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29" t="s">
        <v>57</v>
      </c>
      <c r="S14" s="454"/>
      <c r="T14" s="149"/>
      <c r="U14" s="462"/>
      <c r="V14" s="462"/>
      <c r="W14" s="149"/>
      <c r="X14" s="463"/>
      <c r="Y14" s="463"/>
      <c r="Z14" s="70"/>
      <c r="AA14" s="462"/>
      <c r="AB14" s="462"/>
      <c r="AC14" s="150"/>
      <c r="AD14" s="69"/>
      <c r="AE14" s="64"/>
      <c r="AF14" s="64"/>
      <c r="AG14" s="64"/>
      <c r="AH14" s="64"/>
      <c r="AI14" s="65"/>
    </row>
    <row r="15" spans="1:35" ht="20.100000000000001" customHeight="1" x14ac:dyDescent="0.15">
      <c r="A15" s="448"/>
      <c r="B15" s="449"/>
      <c r="C15" s="449"/>
      <c r="D15" s="449"/>
      <c r="E15" s="449"/>
      <c r="F15" s="450"/>
      <c r="G15" s="459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276"/>
      <c r="S15" s="455"/>
      <c r="T15" s="87"/>
      <c r="U15" s="276" t="str">
        <f>①工事施工承認願!X15</f>
        <v>車 道</v>
      </c>
      <c r="V15" s="276"/>
      <c r="W15" s="148" t="s">
        <v>54</v>
      </c>
      <c r="X15" s="276" t="str">
        <f>①工事施工承認願!AB15</f>
        <v>歩 道</v>
      </c>
      <c r="Y15" s="276"/>
      <c r="Z15" s="148" t="s">
        <v>54</v>
      </c>
      <c r="AA15" s="276" t="str">
        <f>①工事施工承認願!AG15</f>
        <v>その他</v>
      </c>
      <c r="AB15" s="276"/>
      <c r="AC15" s="88"/>
      <c r="AD15" s="36"/>
      <c r="AE15" s="64"/>
      <c r="AF15" s="64"/>
      <c r="AG15" s="64"/>
      <c r="AH15" s="64"/>
    </row>
    <row r="16" spans="1:35" ht="3.95" customHeight="1" x14ac:dyDescent="0.15">
      <c r="A16" s="451"/>
      <c r="B16" s="452"/>
      <c r="C16" s="452"/>
      <c r="D16" s="452"/>
      <c r="E16" s="452"/>
      <c r="F16" s="453"/>
      <c r="G16" s="461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456"/>
      <c r="S16" s="457"/>
      <c r="T16" s="89"/>
      <c r="U16" s="154"/>
      <c r="V16" s="154"/>
      <c r="W16" s="51"/>
      <c r="X16" s="155"/>
      <c r="Y16" s="155"/>
      <c r="Z16" s="51"/>
      <c r="AA16" s="155"/>
      <c r="AB16" s="155"/>
      <c r="AC16" s="90"/>
      <c r="AD16" s="47"/>
      <c r="AE16" s="64"/>
      <c r="AF16" s="64"/>
      <c r="AG16" s="64"/>
      <c r="AH16" s="64"/>
    </row>
    <row r="17" spans="1:34" ht="30" customHeight="1" x14ac:dyDescent="0.15">
      <c r="A17" s="429" t="s">
        <v>18</v>
      </c>
      <c r="B17" s="430"/>
      <c r="C17" s="431"/>
      <c r="D17" s="431"/>
      <c r="E17" s="431"/>
      <c r="F17" s="431"/>
      <c r="G17" s="436" t="str">
        <f>IF(ISBLANK(①工事施工承認願!G17),"",①工事施工承認願!G17)</f>
        <v/>
      </c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7"/>
      <c r="AC17" s="438"/>
      <c r="AD17" s="71"/>
      <c r="AE17" s="64"/>
      <c r="AF17" s="64"/>
      <c r="AG17" s="64"/>
      <c r="AH17" s="64"/>
    </row>
    <row r="18" spans="1:34" ht="30" customHeight="1" x14ac:dyDescent="0.15">
      <c r="A18" s="432"/>
      <c r="B18" s="433"/>
      <c r="C18" s="433"/>
      <c r="D18" s="433"/>
      <c r="E18" s="433"/>
      <c r="F18" s="433"/>
      <c r="G18" s="439" t="str">
        <f>IF(ISBLANK(①工事施工承認願!G18),"",①工事施工承認願!G18)</f>
        <v/>
      </c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40"/>
      <c r="AC18" s="441"/>
      <c r="AD18" s="71"/>
    </row>
    <row r="19" spans="1:34" ht="30" customHeight="1" x14ac:dyDescent="0.15">
      <c r="A19" s="432"/>
      <c r="B19" s="433"/>
      <c r="C19" s="433"/>
      <c r="D19" s="433"/>
      <c r="E19" s="433"/>
      <c r="F19" s="433"/>
      <c r="G19" s="439" t="str">
        <f>IF(ISBLANK(①工事施工承認願!G19),"",①工事施工承認願!G19)</f>
        <v/>
      </c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40"/>
      <c r="AC19" s="441"/>
      <c r="AD19" s="71"/>
    </row>
    <row r="20" spans="1:34" ht="30" customHeight="1" x14ac:dyDescent="0.15">
      <c r="A20" s="434"/>
      <c r="B20" s="435"/>
      <c r="C20" s="435"/>
      <c r="D20" s="435"/>
      <c r="E20" s="435"/>
      <c r="F20" s="435"/>
      <c r="G20" s="442" t="str">
        <f>IF(ISBLANK(①工事施工承認願!G20),"",①工事施工承認願!G20)</f>
        <v/>
      </c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3"/>
      <c r="AC20" s="444"/>
      <c r="AD20" s="71"/>
    </row>
    <row r="21" spans="1:34" ht="30" customHeight="1" x14ac:dyDescent="0.15">
      <c r="A21" s="445" t="s">
        <v>19</v>
      </c>
      <c r="B21" s="446"/>
      <c r="C21" s="446"/>
      <c r="D21" s="446"/>
      <c r="E21" s="446"/>
      <c r="F21" s="447"/>
      <c r="G21" s="377" t="s">
        <v>49</v>
      </c>
      <c r="H21" s="329"/>
      <c r="I21" s="195" t="str">
        <f>IF(ISBLANK(①工事施工承認願!J21),"",①工事施工承認願!J21)</f>
        <v/>
      </c>
      <c r="J21" s="41" t="s">
        <v>37</v>
      </c>
      <c r="K21" s="195" t="str">
        <f>IF(ISBLANK(①工事施工承認願!L21),"",①工事施工承認願!L21)</f>
        <v/>
      </c>
      <c r="L21" s="41" t="s">
        <v>36</v>
      </c>
      <c r="M21" s="195" t="str">
        <f>IF(ISBLANK(①工事施工承認願!O21),"",①工事施工承認願!O21)</f>
        <v/>
      </c>
      <c r="N21" s="42" t="s">
        <v>35</v>
      </c>
      <c r="O21" s="329" t="s">
        <v>44</v>
      </c>
      <c r="P21" s="329"/>
      <c r="Q21" s="41"/>
      <c r="R21" s="41"/>
      <c r="S21" s="41" t="s">
        <v>49</v>
      </c>
      <c r="T21" s="41"/>
      <c r="U21" s="195" t="str">
        <f>IF(ISBLANK(①工事施工承認願!X21),"",①工事施工承認願!X21)</f>
        <v/>
      </c>
      <c r="V21" s="41" t="s">
        <v>37</v>
      </c>
      <c r="W21" s="195" t="str">
        <f>IF(ISBLANK(①工事施工承認願!Z21),"",①工事施工承認願!Z21)</f>
        <v/>
      </c>
      <c r="X21" s="41" t="s">
        <v>36</v>
      </c>
      <c r="Y21" s="195" t="str">
        <f>IF(ISBLANK(①工事施工承認願!AC21),"",①工事施工承認願!AC21)</f>
        <v/>
      </c>
      <c r="Z21" s="41" t="s">
        <v>41</v>
      </c>
      <c r="AA21" s="329" t="s">
        <v>47</v>
      </c>
      <c r="AB21" s="329"/>
      <c r="AC21" s="478"/>
      <c r="AD21" s="140"/>
    </row>
    <row r="22" spans="1:34" ht="6.95" customHeight="1" x14ac:dyDescent="0.15">
      <c r="A22" s="448"/>
      <c r="B22" s="449"/>
      <c r="C22" s="449"/>
      <c r="D22" s="449"/>
      <c r="E22" s="449"/>
      <c r="F22" s="450"/>
      <c r="G22" s="43"/>
      <c r="H22" s="140"/>
      <c r="I22" s="44"/>
      <c r="J22" s="44"/>
      <c r="K22" s="44"/>
      <c r="L22" s="44"/>
      <c r="M22" s="44"/>
      <c r="N22" s="45"/>
      <c r="O22" s="276"/>
      <c r="P22" s="276"/>
      <c r="Q22" s="140"/>
      <c r="R22" s="140"/>
      <c r="S22" s="44"/>
      <c r="T22" s="44"/>
      <c r="U22" s="44"/>
      <c r="V22" s="44"/>
      <c r="W22" s="44"/>
      <c r="X22" s="44"/>
      <c r="Y22" s="44"/>
      <c r="Z22" s="44"/>
      <c r="AA22" s="276"/>
      <c r="AB22" s="276"/>
      <c r="AC22" s="479"/>
      <c r="AD22" s="140"/>
    </row>
    <row r="23" spans="1:34" ht="20.100000000000001" customHeight="1" x14ac:dyDescent="0.15">
      <c r="A23" s="448"/>
      <c r="B23" s="449"/>
      <c r="C23" s="449"/>
      <c r="D23" s="449"/>
      <c r="E23" s="449"/>
      <c r="F23" s="450"/>
      <c r="G23" s="46" t="s">
        <v>38</v>
      </c>
      <c r="H23" s="44"/>
      <c r="I23" s="47"/>
      <c r="J23" s="47"/>
      <c r="K23" s="47"/>
      <c r="L23" s="47"/>
      <c r="M23" s="276" t="s">
        <v>62</v>
      </c>
      <c r="N23" s="276"/>
      <c r="O23" s="276"/>
      <c r="P23" s="276"/>
      <c r="Q23" s="47"/>
      <c r="R23" s="47"/>
      <c r="S23" s="47"/>
      <c r="T23" s="47"/>
      <c r="U23" s="48" t="s">
        <v>8</v>
      </c>
      <c r="V23" s="480" t="str">
        <f>IF(ISBLANK(①工事施工承認願!Y23),"",①工事施工承認願!Y23)</f>
        <v/>
      </c>
      <c r="W23" s="480"/>
      <c r="X23" s="480"/>
      <c r="Y23" s="276" t="s">
        <v>9</v>
      </c>
      <c r="Z23" s="276"/>
      <c r="AA23" s="276"/>
      <c r="AB23" s="276"/>
      <c r="AC23" s="479"/>
      <c r="AD23" s="140"/>
    </row>
    <row r="24" spans="1:34" ht="6.95" customHeight="1" x14ac:dyDescent="0.15">
      <c r="A24" s="451"/>
      <c r="B24" s="452"/>
      <c r="C24" s="452"/>
      <c r="D24" s="452"/>
      <c r="E24" s="452"/>
      <c r="F24" s="453"/>
      <c r="G24" s="49"/>
      <c r="H24" s="50"/>
      <c r="I24" s="51"/>
      <c r="J24" s="51"/>
      <c r="K24" s="51"/>
      <c r="L24" s="51"/>
      <c r="M24" s="154"/>
      <c r="N24" s="154"/>
      <c r="O24" s="154"/>
      <c r="P24" s="154"/>
      <c r="Q24" s="51"/>
      <c r="R24" s="51"/>
      <c r="S24" s="51"/>
      <c r="T24" s="51"/>
      <c r="U24" s="52"/>
      <c r="V24" s="53"/>
      <c r="W24" s="53"/>
      <c r="X24" s="53"/>
      <c r="Y24" s="154"/>
      <c r="Z24" s="154"/>
      <c r="AA24" s="154"/>
      <c r="AB24" s="154"/>
      <c r="AC24" s="72"/>
      <c r="AD24" s="140"/>
    </row>
    <row r="25" spans="1:34" ht="35.1" customHeight="1" x14ac:dyDescent="0.15">
      <c r="A25" s="469" t="s">
        <v>24</v>
      </c>
      <c r="B25" s="470"/>
      <c r="C25" s="471"/>
      <c r="D25" s="412" t="s">
        <v>13</v>
      </c>
      <c r="E25" s="412"/>
      <c r="F25" s="409"/>
      <c r="G25" s="414" t="str">
        <f>IF(ISBLANK(①工事施工承認願!G25),"",①工事施工承認願!G25)</f>
        <v/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72" t="s">
        <v>6</v>
      </c>
      <c r="U25" s="473"/>
      <c r="V25" s="473"/>
      <c r="W25" s="474"/>
      <c r="X25" s="475" t="str">
        <f>IF(ISBLANK(①工事施工承認願!AA25),"",①工事施工承認願!AA25)</f>
        <v/>
      </c>
      <c r="Y25" s="476"/>
      <c r="Z25" s="476"/>
      <c r="AA25" s="476"/>
      <c r="AB25" s="476"/>
      <c r="AC25" s="477"/>
      <c r="AD25" s="73"/>
    </row>
    <row r="26" spans="1:34" ht="35.1" customHeight="1" x14ac:dyDescent="0.15">
      <c r="A26" s="549" t="s">
        <v>82</v>
      </c>
      <c r="B26" s="550"/>
      <c r="C26" s="551"/>
      <c r="D26" s="524" t="s">
        <v>14</v>
      </c>
      <c r="E26" s="524"/>
      <c r="F26" s="525"/>
      <c r="G26" s="529" t="str">
        <f>IF(ISBLANK(①工事施工承認願!G26),"",①工事施工承認願!G26)</f>
        <v/>
      </c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4"/>
      <c r="T26" s="526" t="s">
        <v>12</v>
      </c>
      <c r="U26" s="527"/>
      <c r="V26" s="527"/>
      <c r="W26" s="528"/>
      <c r="X26" s="529" t="str">
        <f>IF(ISBLANK(①工事施工承認願!AA26),"",①工事施工承認願!AA26)</f>
        <v/>
      </c>
      <c r="Y26" s="530"/>
      <c r="Z26" s="530"/>
      <c r="AA26" s="530"/>
      <c r="AB26" s="530"/>
      <c r="AC26" s="531"/>
      <c r="AD26" s="73"/>
    </row>
    <row r="27" spans="1:34" ht="24.75" customHeight="1" x14ac:dyDescent="0.15">
      <c r="A27" s="7"/>
      <c r="B27" s="7"/>
      <c r="C27" s="2" t="s">
        <v>26</v>
      </c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7"/>
      <c r="T27" s="7"/>
      <c r="U27" s="7"/>
      <c r="V27" s="3"/>
      <c r="W27" s="3"/>
      <c r="X27" s="3"/>
      <c r="Y27" s="3"/>
      <c r="Z27" s="3"/>
    </row>
    <row r="28" spans="1:34" s="81" customFormat="1" ht="33.75" customHeight="1" x14ac:dyDescent="0.15">
      <c r="A28" s="7"/>
      <c r="B28" s="7"/>
      <c r="C28" s="2"/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7"/>
      <c r="T28" s="7"/>
      <c r="U28" s="7"/>
      <c r="V28" s="3"/>
      <c r="W28" s="3"/>
      <c r="X28" s="3"/>
      <c r="Y28" s="3"/>
      <c r="Z28" s="3"/>
    </row>
    <row r="29" spans="1:34" ht="21" x14ac:dyDescent="0.15">
      <c r="A29" s="7"/>
      <c r="B29" s="7"/>
      <c r="C29" s="2"/>
      <c r="D29" s="7"/>
      <c r="E29" s="7"/>
      <c r="F29" s="7"/>
      <c r="G29" s="3"/>
      <c r="H29" s="4"/>
      <c r="I29" s="4"/>
      <c r="J29" s="3"/>
      <c r="K29" s="97"/>
      <c r="L29" s="541" t="s">
        <v>27</v>
      </c>
      <c r="M29" s="541"/>
      <c r="N29" s="541"/>
      <c r="O29" s="542"/>
      <c r="P29" s="542"/>
      <c r="Q29" s="542"/>
      <c r="R29" s="542"/>
      <c r="S29" s="542"/>
      <c r="T29" s="542"/>
      <c r="U29" s="542"/>
      <c r="V29" s="542"/>
      <c r="W29" s="542"/>
      <c r="X29" s="123"/>
      <c r="Y29" s="123"/>
      <c r="Z29" s="3"/>
    </row>
    <row r="30" spans="1:34" ht="47.2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4" ht="27.95" customHeight="1" x14ac:dyDescent="0.15">
      <c r="A31" s="543" t="s">
        <v>28</v>
      </c>
      <c r="B31" s="544"/>
      <c r="C31" s="545"/>
      <c r="D31" s="545"/>
      <c r="E31" s="553" t="s">
        <v>121</v>
      </c>
      <c r="F31" s="554"/>
      <c r="G31" s="554"/>
      <c r="H31" s="554"/>
      <c r="I31" s="554"/>
      <c r="J31" s="554"/>
      <c r="K31" s="554"/>
      <c r="L31" s="555"/>
      <c r="M31" s="552" t="s">
        <v>31</v>
      </c>
      <c r="N31" s="552"/>
      <c r="O31" s="552"/>
      <c r="P31" s="552"/>
      <c r="Q31" s="102" t="s">
        <v>91</v>
      </c>
      <c r="R31" s="124"/>
      <c r="S31" s="124"/>
      <c r="T31" s="124"/>
      <c r="U31" s="124"/>
      <c r="V31" s="124"/>
      <c r="W31" s="5"/>
      <c r="X31" s="5"/>
      <c r="Y31" s="8"/>
      <c r="Z31" s="8" t="s">
        <v>38</v>
      </c>
      <c r="AA31" s="113"/>
      <c r="AB31" s="114" t="s">
        <v>7</v>
      </c>
      <c r="AC31" s="115"/>
    </row>
    <row r="32" spans="1:34" ht="27.95" customHeight="1" x14ac:dyDescent="0.15">
      <c r="A32" s="546" t="s">
        <v>29</v>
      </c>
      <c r="B32" s="547"/>
      <c r="C32" s="548"/>
      <c r="D32" s="548"/>
      <c r="E32" s="553" t="s">
        <v>121</v>
      </c>
      <c r="F32" s="554"/>
      <c r="G32" s="554"/>
      <c r="H32" s="554"/>
      <c r="I32" s="554"/>
      <c r="J32" s="554"/>
      <c r="K32" s="554"/>
      <c r="L32" s="555"/>
      <c r="M32" s="540" t="s">
        <v>32</v>
      </c>
      <c r="N32" s="540"/>
      <c r="O32" s="540"/>
      <c r="P32" s="540"/>
      <c r="Q32" s="169" t="s">
        <v>34</v>
      </c>
      <c r="R32" s="125"/>
      <c r="S32" s="125"/>
      <c r="T32" s="125"/>
      <c r="U32" s="125"/>
      <c r="V32" s="125"/>
      <c r="W32" s="6"/>
      <c r="X32" s="6"/>
      <c r="Y32" s="540"/>
      <c r="Z32" s="540"/>
      <c r="AA32" s="116"/>
      <c r="AB32" s="116"/>
      <c r="AC32" s="117" t="s">
        <v>87</v>
      </c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30" ht="24.95" customHeight="1" x14ac:dyDescent="0.15">
      <c r="A34" s="539"/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</row>
    <row r="35" spans="1:30" ht="24.95" customHeight="1" x14ac:dyDescent="0.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7"/>
    </row>
    <row r="36" spans="1:30" ht="24.95" customHeight="1" x14ac:dyDescent="0.1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08"/>
      <c r="AD36" s="60"/>
    </row>
    <row r="37" spans="1:30" ht="24.95" customHeight="1" x14ac:dyDescent="0.15">
      <c r="A37" s="98"/>
      <c r="B37" s="99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09"/>
      <c r="AB37" s="109"/>
      <c r="AC37" s="110"/>
      <c r="AD37" s="60"/>
    </row>
    <row r="38" spans="1:30" ht="24.95" customHeight="1" x14ac:dyDescent="0.15">
      <c r="A38" s="98"/>
      <c r="B38" s="99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09"/>
      <c r="AB38" s="109"/>
      <c r="AC38" s="110"/>
      <c r="AD38" s="60"/>
    </row>
    <row r="39" spans="1:30" ht="24.95" customHeight="1" x14ac:dyDescent="0.15">
      <c r="A39" s="98"/>
      <c r="B39" s="99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09"/>
      <c r="AB39" s="109"/>
      <c r="AC39" s="110"/>
      <c r="AD39" s="60"/>
    </row>
    <row r="40" spans="1:30" ht="24.95" customHeight="1" x14ac:dyDescent="0.15">
      <c r="A40" s="100"/>
      <c r="B40" s="101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11"/>
      <c r="AB40" s="111"/>
      <c r="AC40" s="112"/>
      <c r="AD40" s="60"/>
    </row>
    <row r="41" spans="1:30" x14ac:dyDescent="0.15"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</row>
    <row r="42" spans="1:30" x14ac:dyDescent="0.15"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</row>
    <row r="43" spans="1:30" x14ac:dyDescent="0.15"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  <row r="44" spans="1:30" x14ac:dyDescent="0.15"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1:30" x14ac:dyDescent="0.15"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30" x14ac:dyDescent="0.15"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1:30" x14ac:dyDescent="0.15"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</row>
    <row r="48" spans="1:30" x14ac:dyDescent="0.15"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7:30" x14ac:dyDescent="0.15"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7:30" x14ac:dyDescent="0.15"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7:30" x14ac:dyDescent="0.15"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7:30" x14ac:dyDescent="0.15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7:30" x14ac:dyDescent="0.15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7:30" x14ac:dyDescent="0.15"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</row>
    <row r="55" spans="7:30" x14ac:dyDescent="0.15"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</row>
    <row r="56" spans="7:30" x14ac:dyDescent="0.15"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7:30" x14ac:dyDescent="0.15"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</sheetData>
  <sheetProtection algorithmName="SHA-512" hashValue="+Rr6klNI1WDRLc/65UjeGxfnwPkC7me4UlrwwKnHGU1LqCyaxJp6HbaxJ1Eic7H6ujJ6P991wOjAF9m3dku1jg==" saltValue="ZtAhzC1h+82RVCmyLSbXmw==" spinCount="100000" sheet="1" objects="1" scenarios="1" selectLockedCells="1"/>
  <protectedRanges>
    <protectedRange sqref="Y9:Y14 H15:P16 H6:K6 H26:R26 G8:Q9 I12 G14 I21:I22 K21:K22 M21:M22 V21:V22 Y21:Y22 V23:X24 G16 Y25:AD26 W6 AA6:AD8 G25:S25 S21:T22 G17:AD20 G7:T7 Z6:Z14 W8 Y7 AC9:AD9 I14 J13:Q14 R13" name="範囲1"/>
  </protectedRanges>
  <mergeCells count="71">
    <mergeCell ref="G26:S26"/>
    <mergeCell ref="A34:AC34"/>
    <mergeCell ref="Y32:Z32"/>
    <mergeCell ref="S5:AA5"/>
    <mergeCell ref="L29:W29"/>
    <mergeCell ref="A31:D31"/>
    <mergeCell ref="A32:D32"/>
    <mergeCell ref="A26:C26"/>
    <mergeCell ref="D26:F26"/>
    <mergeCell ref="T26:W26"/>
    <mergeCell ref="M31:P31"/>
    <mergeCell ref="M32:P32"/>
    <mergeCell ref="E31:L31"/>
    <mergeCell ref="E32:L32"/>
    <mergeCell ref="X26:AC26"/>
    <mergeCell ref="V23:X23"/>
    <mergeCell ref="Y23:Z23"/>
    <mergeCell ref="A25:C25"/>
    <mergeCell ref="D25:F25"/>
    <mergeCell ref="G25:S25"/>
    <mergeCell ref="T25:W25"/>
    <mergeCell ref="X25:AC25"/>
    <mergeCell ref="A21:F24"/>
    <mergeCell ref="G21:H21"/>
    <mergeCell ref="O21:P23"/>
    <mergeCell ref="AA21:AC23"/>
    <mergeCell ref="M23:N23"/>
    <mergeCell ref="A17:F20"/>
    <mergeCell ref="G17:AC17"/>
    <mergeCell ref="G18:AC18"/>
    <mergeCell ref="G19:AC19"/>
    <mergeCell ref="G20:AC20"/>
    <mergeCell ref="AA14:AB14"/>
    <mergeCell ref="U15:V15"/>
    <mergeCell ref="X15:Y15"/>
    <mergeCell ref="AA15:AB15"/>
    <mergeCell ref="G14:Q16"/>
    <mergeCell ref="U14:V14"/>
    <mergeCell ref="X14:Y14"/>
    <mergeCell ref="H9:J9"/>
    <mergeCell ref="L9:N9"/>
    <mergeCell ref="P9:R9"/>
    <mergeCell ref="A14:F16"/>
    <mergeCell ref="R14:S16"/>
    <mergeCell ref="A10:F10"/>
    <mergeCell ref="A12:F13"/>
    <mergeCell ref="AB10:AC13"/>
    <mergeCell ref="Z10:AA11"/>
    <mergeCell ref="Z12:AA12"/>
    <mergeCell ref="I12:R13"/>
    <mergeCell ref="S12:S13"/>
    <mergeCell ref="Z13:AA13"/>
    <mergeCell ref="T10:V13"/>
    <mergeCell ref="W10:Y11"/>
    <mergeCell ref="W12:Y12"/>
    <mergeCell ref="W13:Y13"/>
    <mergeCell ref="H10:J10"/>
    <mergeCell ref="L10:N10"/>
    <mergeCell ref="P10:R10"/>
    <mergeCell ref="G12:H13"/>
    <mergeCell ref="W8:AC8"/>
    <mergeCell ref="A1:AC1"/>
    <mergeCell ref="D6:F7"/>
    <mergeCell ref="A7:C7"/>
    <mergeCell ref="G7:S7"/>
    <mergeCell ref="T6:V7"/>
    <mergeCell ref="W6:AC7"/>
    <mergeCell ref="A8:C8"/>
    <mergeCell ref="D8:F8"/>
    <mergeCell ref="G8:S8"/>
    <mergeCell ref="T8:V8"/>
  </mergeCells>
  <phoneticPr fontId="1"/>
  <pageMargins left="0.78740157480314965" right="0.39370078740157483" top="0.74803149606299213" bottom="0.74803149606299213" header="0.31496062992125984" footer="0.31496062992125984"/>
  <pageSetup paperSize="9" scale="91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30B5B063-9A5F-43A5-9D0B-FD81C1D0BB81}">
            <xm:f>①工事施工承認願!$J$49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H10:J10</xm:sqref>
        </x14:conditionalFormatting>
        <x14:conditionalFormatting xmlns:xm="http://schemas.microsoft.com/office/excel/2006/main">
          <x14:cfRule type="cellIs" priority="7" operator="equal" id="{7F4AC894-62DA-4F28-B1C3-1A979204A03D}">
            <xm:f>①工事施工承認願!$O$49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L10:N10</xm:sqref>
        </x14:conditionalFormatting>
        <x14:conditionalFormatting xmlns:xm="http://schemas.microsoft.com/office/excel/2006/main">
          <x14:cfRule type="cellIs" priority="6" operator="equal" id="{8C302FDA-EADC-42B3-8373-1199193136A6}">
            <xm:f>①工事施工承認願!$T$49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P10:R10</xm:sqref>
        </x14:conditionalFormatting>
        <x14:conditionalFormatting xmlns:xm="http://schemas.microsoft.com/office/excel/2006/main">
          <x14:cfRule type="cellIs" priority="1" operator="equal" id="{94350CA0-44C5-438F-B42B-2EB9C2CD5ABD}">
            <xm:f>①工事施工承認願!$O$51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ellIs" priority="2" operator="equal" id="{55FF6490-15BB-42D3-8DA6-4D554199AFF9}">
            <xm:f>①工事施工承認願!$O$55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M23:N23</xm:sqref>
        </x14:conditionalFormatting>
        <x14:conditionalFormatting xmlns:xm="http://schemas.microsoft.com/office/excel/2006/main">
          <x14:cfRule type="cellIs" priority="5" operator="equal" id="{70CF9A69-2F27-4D23-964F-17E0D27FADC9}">
            <xm:f>①工事施工承認願!$Y$49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U15:V15</xm:sqref>
        </x14:conditionalFormatting>
        <x14:conditionalFormatting xmlns:xm="http://schemas.microsoft.com/office/excel/2006/main">
          <x14:cfRule type="cellIs" priority="4" operator="equal" id="{17D4EF42-8E00-4050-A636-37741F9372B4}">
            <xm:f>①工事施工承認願!$AC$49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X15:Y15</xm:sqref>
        </x14:conditionalFormatting>
        <x14:conditionalFormatting xmlns:xm="http://schemas.microsoft.com/office/excel/2006/main">
          <x14:cfRule type="cellIs" priority="3" operator="equal" id="{E6205ADD-5873-4FF7-8004-D609CB9F0B18}">
            <xm:f>①工事施工承認願!$AH$49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AA15:AB15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①工事施工承認願</vt:lpstr>
      <vt:lpstr>②工事施工承認書</vt:lpstr>
      <vt:lpstr>③道路法第32条協議書(照会)</vt:lpstr>
      <vt:lpstr>④道路法第32条協議書(回答)</vt:lpstr>
      <vt:lpstr>①工事施工承認願!Print_Area</vt:lpstr>
      <vt:lpstr>②工事施工承認書!Print_Area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2016-03-16T02:51:13Z</dcterms:created>
  <dcterms:modified xsi:type="dcterms:W3CDTF">2023-04-27T07:53:41Z</dcterms:modified>
</cp:coreProperties>
</file>